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\ANO 2025\Julho - site\"/>
    </mc:Choice>
  </mc:AlternateContent>
  <xr:revisionPtr revIDLastSave="0" documentId="13_ncr:1_{A077C9B2-142A-4929-B80F-1FCDA0ACA911}" xr6:coauthVersionLast="47" xr6:coauthVersionMax="47" xr10:uidLastSave="{00000000-0000-0000-0000-000000000000}"/>
  <bookViews>
    <workbookView xWindow="-103" yWindow="-103" windowWidth="33120" windowHeight="18120" firstSheet="2" activeTab="2" xr2:uid="{00000000-000D-0000-FFFF-FFFF00000000}"/>
  </bookViews>
  <sheets>
    <sheet name="PERIODO" sheetId="111" r:id="rId1"/>
    <sheet name="PERIODO (2015_19)" sheetId="156" r:id="rId2"/>
    <sheet name="DF (site)" sheetId="168" r:id="rId3"/>
  </sheets>
  <externalReferences>
    <externalReference r:id="rId4"/>
    <externalReference r:id="rId5"/>
  </externalReferences>
  <definedNames>
    <definedName name="_xlnm.Print_Area" localSheetId="2">'DF (site)'!$A$1:$P$37,'DF (site)'!#REF!</definedName>
    <definedName name="_xlnm.Print_Area" localSheetId="0">PERIODO!$A$1:$AD$71</definedName>
    <definedName name="_xlnm.Print_Area" localSheetId="1">'PERIODO (2015_19)'!$A$1:$K$49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11" l="1"/>
  <c r="S35" i="111"/>
  <c r="P35" i="111"/>
  <c r="Q35" i="111" l="1"/>
  <c r="R35" i="111"/>
  <c r="O35" i="111"/>
  <c r="M35" i="111" l="1"/>
  <c r="N35" i="111"/>
  <c r="L35" i="111"/>
  <c r="K35" i="111"/>
  <c r="J35" i="111"/>
  <c r="I35" i="111"/>
  <c r="A47" i="111" l="1"/>
  <c r="S44" i="111"/>
  <c r="Q44" i="111"/>
  <c r="O44" i="111"/>
  <c r="M44" i="111"/>
  <c r="K44" i="111"/>
  <c r="I44" i="111"/>
  <c r="S43" i="111"/>
  <c r="Q43" i="111"/>
  <c r="O43" i="111"/>
  <c r="M43" i="111"/>
  <c r="K43" i="111"/>
  <c r="I43" i="111"/>
  <c r="S31" i="111"/>
  <c r="Q31" i="111"/>
  <c r="O31" i="111"/>
  <c r="M31" i="111"/>
  <c r="K31" i="111"/>
  <c r="I31" i="111"/>
  <c r="S29" i="111"/>
  <c r="Q29" i="111"/>
  <c r="O29" i="111"/>
  <c r="M29" i="111"/>
  <c r="K29" i="111"/>
  <c r="I29" i="111"/>
  <c r="S28" i="111"/>
  <c r="Q28" i="111"/>
  <c r="O28" i="111"/>
  <c r="M28" i="111"/>
  <c r="K28" i="111"/>
  <c r="I28" i="111"/>
  <c r="S27" i="111"/>
  <c r="Q27" i="111"/>
  <c r="O27" i="111"/>
  <c r="M27" i="111"/>
  <c r="K27" i="111"/>
  <c r="I27" i="111"/>
  <c r="S23" i="111"/>
  <c r="Q23" i="111"/>
  <c r="O23" i="111"/>
  <c r="M23" i="111"/>
  <c r="K23" i="111"/>
  <c r="I23" i="111"/>
  <c r="S22" i="111"/>
  <c r="Q22" i="111"/>
  <c r="O22" i="111"/>
  <c r="M22" i="111"/>
  <c r="K22" i="111"/>
  <c r="I22" i="111"/>
  <c r="S19" i="111"/>
  <c r="Q19" i="111"/>
  <c r="O19" i="111"/>
  <c r="M19" i="111"/>
  <c r="K19" i="111"/>
  <c r="I19" i="111"/>
  <c r="S18" i="111"/>
  <c r="Q18" i="111"/>
  <c r="O18" i="111"/>
  <c r="M18" i="111"/>
  <c r="K18" i="111"/>
  <c r="I18" i="111"/>
  <c r="S16" i="111"/>
  <c r="Q16" i="111"/>
  <c r="O16" i="111"/>
  <c r="M16" i="111"/>
  <c r="K16" i="111"/>
  <c r="I16" i="111"/>
  <c r="S15" i="111"/>
  <c r="Q15" i="111"/>
  <c r="O15" i="111"/>
  <c r="M15" i="111"/>
  <c r="K15" i="111"/>
  <c r="I15" i="111"/>
  <c r="S14" i="111"/>
  <c r="Q14" i="111"/>
  <c r="O14" i="111"/>
  <c r="M14" i="111"/>
  <c r="K14" i="111"/>
  <c r="I14" i="111"/>
  <c r="S10" i="111"/>
  <c r="Q10" i="111"/>
  <c r="O10" i="111"/>
  <c r="M10" i="111"/>
  <c r="K10" i="111"/>
  <c r="I10" i="111"/>
  <c r="T44" i="111"/>
  <c r="R44" i="111"/>
  <c r="P44" i="111"/>
  <c r="N44" i="111"/>
  <c r="L44" i="111"/>
  <c r="J44" i="111"/>
  <c r="T43" i="111"/>
  <c r="R43" i="111"/>
  <c r="P43" i="111"/>
  <c r="N43" i="111"/>
  <c r="L43" i="111"/>
  <c r="J43" i="111"/>
  <c r="T31" i="111"/>
  <c r="R31" i="111"/>
  <c r="P31" i="111"/>
  <c r="N31" i="111"/>
  <c r="L31" i="111"/>
  <c r="J31" i="111"/>
  <c r="T29" i="111"/>
  <c r="R29" i="111"/>
  <c r="P29" i="111"/>
  <c r="N29" i="111"/>
  <c r="L29" i="111"/>
  <c r="J29" i="111"/>
  <c r="T28" i="111"/>
  <c r="R28" i="111"/>
  <c r="P28" i="111"/>
  <c r="N28" i="111"/>
  <c r="L28" i="111"/>
  <c r="J28" i="111"/>
  <c r="T27" i="111"/>
  <c r="R27" i="111"/>
  <c r="P27" i="111"/>
  <c r="N27" i="111"/>
  <c r="L27" i="111"/>
  <c r="J27" i="111"/>
  <c r="T23" i="111"/>
  <c r="R23" i="111"/>
  <c r="P23" i="111"/>
  <c r="N23" i="111"/>
  <c r="L23" i="111"/>
  <c r="J23" i="111"/>
  <c r="T22" i="111"/>
  <c r="R22" i="111"/>
  <c r="P22" i="111"/>
  <c r="N22" i="111"/>
  <c r="L22" i="111"/>
  <c r="J22" i="111"/>
  <c r="T19" i="111"/>
  <c r="R19" i="111"/>
  <c r="P19" i="111"/>
  <c r="N19" i="111"/>
  <c r="L19" i="111"/>
  <c r="J19" i="111"/>
  <c r="T18" i="111"/>
  <c r="R18" i="111"/>
  <c r="P18" i="111"/>
  <c r="N18" i="111"/>
  <c r="L18" i="111"/>
  <c r="J18" i="111"/>
  <c r="T16" i="111"/>
  <c r="R16" i="111"/>
  <c r="P16" i="111"/>
  <c r="N16" i="111"/>
  <c r="L16" i="111"/>
  <c r="J16" i="111"/>
  <c r="T15" i="111"/>
  <c r="R15" i="111"/>
  <c r="P15" i="111"/>
  <c r="N15" i="111"/>
  <c r="L15" i="111"/>
  <c r="J15" i="111"/>
  <c r="T14" i="111"/>
  <c r="R14" i="111"/>
  <c r="P14" i="111"/>
  <c r="N14" i="111"/>
  <c r="L14" i="111"/>
  <c r="J14" i="111"/>
  <c r="T10" i="111"/>
  <c r="R10" i="111"/>
  <c r="P10" i="111"/>
  <c r="N10" i="111"/>
  <c r="L10" i="111"/>
  <c r="J10" i="111"/>
  <c r="T45" i="111" l="1"/>
  <c r="S8" i="111"/>
  <c r="S24" i="111"/>
  <c r="S30" i="111"/>
  <c r="S32" i="111" s="1"/>
  <c r="S40" i="111"/>
  <c r="T21" i="111"/>
  <c r="T34" i="111"/>
  <c r="T36" i="111" s="1"/>
  <c r="T13" i="111"/>
  <c r="S34" i="111"/>
  <c r="S36" i="111" s="1"/>
  <c r="S45" i="111"/>
  <c r="T39" i="111"/>
  <c r="S21" i="111"/>
  <c r="T20" i="111"/>
  <c r="T25" i="111"/>
  <c r="T41" i="111"/>
  <c r="S13" i="111"/>
  <c r="S39" i="111"/>
  <c r="T9" i="111"/>
  <c r="T12" i="111"/>
  <c r="T17" i="111"/>
  <c r="T38" i="111"/>
  <c r="S9" i="111"/>
  <c r="S20" i="111"/>
  <c r="S25" i="111"/>
  <c r="S41" i="111"/>
  <c r="T8" i="111"/>
  <c r="S12" i="111"/>
  <c r="S17" i="111"/>
  <c r="S38" i="111"/>
  <c r="T24" i="111"/>
  <c r="T30" i="111"/>
  <c r="T32" i="111" s="1"/>
  <c r="T40" i="111"/>
  <c r="R45" i="111"/>
  <c r="R34" i="111"/>
  <c r="R36" i="111" s="1"/>
  <c r="Q21" i="111"/>
  <c r="Q34" i="111"/>
  <c r="Q36" i="111" s="1"/>
  <c r="Q45" i="111"/>
  <c r="R21" i="111"/>
  <c r="R13" i="111"/>
  <c r="R20" i="111"/>
  <c r="Q13" i="111"/>
  <c r="Q39" i="111"/>
  <c r="R9" i="111"/>
  <c r="R41" i="111"/>
  <c r="R39" i="111"/>
  <c r="R25" i="111"/>
  <c r="Q9" i="111"/>
  <c r="Q20" i="111"/>
  <c r="Q25" i="111"/>
  <c r="Q41" i="111"/>
  <c r="R12" i="111"/>
  <c r="R17" i="111"/>
  <c r="R38" i="111"/>
  <c r="R40" i="111"/>
  <c r="Q12" i="111"/>
  <c r="R24" i="111"/>
  <c r="Q38" i="111"/>
  <c r="R8" i="111"/>
  <c r="R30" i="111"/>
  <c r="R32" i="111" s="1"/>
  <c r="Q17" i="111"/>
  <c r="Q8" i="111"/>
  <c r="Q24" i="111"/>
  <c r="Q30" i="111"/>
  <c r="Q32" i="111" s="1"/>
  <c r="Q40" i="111"/>
  <c r="K45" i="111"/>
  <c r="P24" i="111"/>
  <c r="P30" i="111"/>
  <c r="P32" i="111" s="1"/>
  <c r="P40" i="111"/>
  <c r="P13" i="111"/>
  <c r="P39" i="111"/>
  <c r="O21" i="111"/>
  <c r="O34" i="111"/>
  <c r="O36" i="111" s="1"/>
  <c r="O45" i="111"/>
  <c r="P8" i="111"/>
  <c r="O39" i="111"/>
  <c r="P9" i="111"/>
  <c r="P12" i="111"/>
  <c r="P17" i="111"/>
  <c r="P38" i="111"/>
  <c r="O9" i="111"/>
  <c r="O20" i="111"/>
  <c r="O25" i="111"/>
  <c r="O41" i="111"/>
  <c r="P25" i="111"/>
  <c r="P41" i="111"/>
  <c r="O13" i="111"/>
  <c r="P20" i="111"/>
  <c r="O12" i="111"/>
  <c r="O17" i="111"/>
  <c r="P21" i="111"/>
  <c r="P34" i="111"/>
  <c r="P36" i="111" s="1"/>
  <c r="P45" i="111"/>
  <c r="O8" i="111"/>
  <c r="O24" i="111"/>
  <c r="O30" i="111"/>
  <c r="O32" i="111" s="1"/>
  <c r="O40" i="111"/>
  <c r="O38" i="111"/>
  <c r="N45" i="111"/>
  <c r="M21" i="111"/>
  <c r="M34" i="111"/>
  <c r="M36" i="111" s="1"/>
  <c r="M45" i="111"/>
  <c r="N20" i="111"/>
  <c r="N25" i="111"/>
  <c r="N41" i="111"/>
  <c r="M39" i="111"/>
  <c r="N9" i="111"/>
  <c r="M13" i="111"/>
  <c r="N12" i="111"/>
  <c r="N38" i="111"/>
  <c r="M9" i="111"/>
  <c r="N17" i="111"/>
  <c r="M20" i="111"/>
  <c r="M25" i="111"/>
  <c r="M41" i="111"/>
  <c r="N13" i="111"/>
  <c r="N39" i="111"/>
  <c r="N8" i="111"/>
  <c r="N30" i="111"/>
  <c r="N32" i="111" s="1"/>
  <c r="M12" i="111"/>
  <c r="M17" i="111"/>
  <c r="M38" i="111"/>
  <c r="N24" i="111"/>
  <c r="N40" i="111"/>
  <c r="L45" i="111"/>
  <c r="N21" i="111"/>
  <c r="N34" i="111"/>
  <c r="N36" i="111" s="1"/>
  <c r="M8" i="111"/>
  <c r="M24" i="111"/>
  <c r="M30" i="111"/>
  <c r="M32" i="111" s="1"/>
  <c r="M40" i="111"/>
  <c r="K21" i="111"/>
  <c r="K34" i="111"/>
  <c r="K36" i="111" s="1"/>
  <c r="L20" i="111"/>
  <c r="L25" i="111"/>
  <c r="L41" i="111"/>
  <c r="K13" i="111"/>
  <c r="K39" i="111"/>
  <c r="L9" i="111"/>
  <c r="L39" i="111"/>
  <c r="K20" i="111"/>
  <c r="K25" i="111"/>
  <c r="L38" i="111"/>
  <c r="K9" i="111"/>
  <c r="K41" i="111"/>
  <c r="K38" i="111"/>
  <c r="L12" i="111"/>
  <c r="L8" i="111"/>
  <c r="L24" i="111"/>
  <c r="L40" i="111"/>
  <c r="K12" i="111"/>
  <c r="K17" i="111"/>
  <c r="L13" i="111"/>
  <c r="L17" i="111"/>
  <c r="L30" i="111"/>
  <c r="L32" i="111" s="1"/>
  <c r="L21" i="111"/>
  <c r="L34" i="111"/>
  <c r="L36" i="111" s="1"/>
  <c r="K8" i="111"/>
  <c r="K24" i="111"/>
  <c r="K30" i="111"/>
  <c r="K32" i="111" s="1"/>
  <c r="K40" i="111"/>
  <c r="I39" i="111"/>
  <c r="J20" i="111"/>
  <c r="J25" i="111"/>
  <c r="J41" i="111"/>
  <c r="I13" i="111"/>
  <c r="I9" i="111"/>
  <c r="I20" i="111"/>
  <c r="I25" i="111"/>
  <c r="J13" i="111"/>
  <c r="J17" i="111"/>
  <c r="I41" i="111"/>
  <c r="I38" i="111"/>
  <c r="J24" i="111"/>
  <c r="J30" i="111"/>
  <c r="J32" i="111" s="1"/>
  <c r="J40" i="111"/>
  <c r="I12" i="111"/>
  <c r="I17" i="111"/>
  <c r="I8" i="111"/>
  <c r="I24" i="111"/>
  <c r="I30" i="111"/>
  <c r="I32" i="111" s="1"/>
  <c r="I40" i="111"/>
  <c r="J8" i="111"/>
  <c r="J45" i="111"/>
  <c r="J9" i="111"/>
  <c r="J12" i="111"/>
  <c r="J38" i="111"/>
  <c r="J21" i="111"/>
  <c r="J34" i="111"/>
  <c r="J36" i="111" s="1"/>
  <c r="J39" i="111"/>
  <c r="I21" i="111"/>
  <c r="I34" i="111"/>
  <c r="I36" i="111" s="1"/>
  <c r="I45" i="111"/>
  <c r="T11" i="111" l="1"/>
  <c r="S42" i="111"/>
  <c r="T42" i="111"/>
  <c r="R11" i="111"/>
  <c r="S26" i="111"/>
  <c r="S33" i="111" s="1"/>
  <c r="S11" i="111"/>
  <c r="T26" i="111"/>
  <c r="T33" i="111" s="1"/>
  <c r="R26" i="111"/>
  <c r="R33" i="111" s="1"/>
  <c r="Q42" i="111"/>
  <c r="Q26" i="111"/>
  <c r="Q33" i="111" s="1"/>
  <c r="R42" i="111"/>
  <c r="Q11" i="111"/>
  <c r="O42" i="111"/>
  <c r="P42" i="111"/>
  <c r="M42" i="111"/>
  <c r="O26" i="111"/>
  <c r="O33" i="111" s="1"/>
  <c r="P26" i="111"/>
  <c r="P33" i="111" s="1"/>
  <c r="O11" i="111"/>
  <c r="P11" i="111"/>
  <c r="M26" i="111"/>
  <c r="M33" i="111" s="1"/>
  <c r="J26" i="111"/>
  <c r="J33" i="111" s="1"/>
  <c r="M11" i="111"/>
  <c r="N11" i="111"/>
  <c r="N42" i="111"/>
  <c r="N26" i="111"/>
  <c r="N33" i="111" s="1"/>
  <c r="K42" i="111"/>
  <c r="L42" i="111"/>
  <c r="K11" i="111"/>
  <c r="I26" i="111"/>
  <c r="I33" i="111" s="1"/>
  <c r="J42" i="111"/>
  <c r="L26" i="111"/>
  <c r="L33" i="111" s="1"/>
  <c r="K26" i="111"/>
  <c r="K33" i="111" s="1"/>
  <c r="L11" i="111"/>
  <c r="J11" i="111"/>
  <c r="I42" i="111"/>
  <c r="I11" i="111"/>
  <c r="T37" i="111" l="1"/>
  <c r="Q37" i="111"/>
  <c r="R37" i="111"/>
  <c r="S37" i="111"/>
  <c r="I37" i="111"/>
  <c r="P37" i="111"/>
  <c r="O37" i="111"/>
  <c r="N37" i="111"/>
  <c r="J37" i="111"/>
  <c r="K37" i="111"/>
  <c r="M37" i="111"/>
  <c r="L37" i="111"/>
  <c r="G41" i="156" l="1"/>
  <c r="F41" i="156"/>
  <c r="G40" i="156"/>
  <c r="F40" i="156"/>
  <c r="G39" i="156"/>
  <c r="F39" i="156"/>
  <c r="G38" i="156"/>
  <c r="F38" i="156"/>
  <c r="G31" i="156"/>
  <c r="F31" i="156"/>
  <c r="G30" i="156"/>
  <c r="F30" i="156"/>
  <c r="G29" i="156"/>
  <c r="F29" i="156"/>
  <c r="G28" i="156"/>
  <c r="F28" i="156"/>
  <c r="G27" i="156"/>
  <c r="F27" i="156"/>
  <c r="G44" i="156"/>
  <c r="F44" i="156"/>
  <c r="E44" i="156"/>
  <c r="D44" i="156"/>
  <c r="C44" i="156"/>
  <c r="G43" i="156"/>
  <c r="F43" i="156"/>
  <c r="E43" i="156"/>
  <c r="D43" i="156"/>
  <c r="C43" i="156"/>
  <c r="E41" i="156"/>
  <c r="D41" i="156"/>
  <c r="C41" i="156"/>
  <c r="E40" i="156"/>
  <c r="D40" i="156"/>
  <c r="C40" i="156"/>
  <c r="E39" i="156"/>
  <c r="D39" i="156"/>
  <c r="C39" i="156"/>
  <c r="E38" i="156"/>
  <c r="D38" i="156"/>
  <c r="C38" i="156"/>
  <c r="G35" i="156"/>
  <c r="F35" i="156"/>
  <c r="E35" i="156"/>
  <c r="D35" i="156"/>
  <c r="C35" i="156"/>
  <c r="G34" i="156"/>
  <c r="F34" i="156"/>
  <c r="E34" i="156"/>
  <c r="D34" i="156"/>
  <c r="C34" i="156"/>
  <c r="E31" i="156"/>
  <c r="D31" i="156"/>
  <c r="C31" i="156"/>
  <c r="E30" i="156"/>
  <c r="D30" i="156"/>
  <c r="C30" i="156"/>
  <c r="E29" i="156"/>
  <c r="D29" i="156"/>
  <c r="C29" i="156"/>
  <c r="E28" i="156"/>
  <c r="D28" i="156"/>
  <c r="C28" i="156"/>
  <c r="E27" i="156"/>
  <c r="D27" i="156"/>
  <c r="C27" i="156"/>
  <c r="G25" i="156"/>
  <c r="F25" i="156"/>
  <c r="E25" i="156"/>
  <c r="D25" i="156"/>
  <c r="C25" i="156"/>
  <c r="G24" i="156"/>
  <c r="F24" i="156"/>
  <c r="E24" i="156"/>
  <c r="D24" i="156"/>
  <c r="C24" i="156"/>
  <c r="G23" i="156"/>
  <c r="F23" i="156"/>
  <c r="E23" i="156"/>
  <c r="D23" i="156"/>
  <c r="C23" i="156"/>
  <c r="G22" i="156"/>
  <c r="F22" i="156"/>
  <c r="E22" i="156"/>
  <c r="D22" i="156"/>
  <c r="C22" i="156"/>
  <c r="G21" i="156"/>
  <c r="F21" i="156"/>
  <c r="E21" i="156"/>
  <c r="D21" i="156"/>
  <c r="C21" i="156"/>
  <c r="G20" i="156"/>
  <c r="F20" i="156"/>
  <c r="E20" i="156"/>
  <c r="D20" i="156"/>
  <c r="C20" i="156"/>
  <c r="G19" i="156"/>
  <c r="F19" i="156"/>
  <c r="E19" i="156"/>
  <c r="D19" i="156"/>
  <c r="C19" i="156"/>
  <c r="G18" i="156"/>
  <c r="F18" i="156"/>
  <c r="E18" i="156"/>
  <c r="D18" i="156"/>
  <c r="C18" i="156"/>
  <c r="G17" i="156"/>
  <c r="F17" i="156"/>
  <c r="E17" i="156"/>
  <c r="D17" i="156"/>
  <c r="C17" i="156"/>
  <c r="G16" i="156"/>
  <c r="F16" i="156"/>
  <c r="E16" i="156"/>
  <c r="D16" i="156"/>
  <c r="C16" i="156"/>
  <c r="G15" i="156"/>
  <c r="F15" i="156"/>
  <c r="E15" i="156"/>
  <c r="D15" i="156"/>
  <c r="C15" i="156"/>
  <c r="G14" i="156"/>
  <c r="F14" i="156"/>
  <c r="E14" i="156"/>
  <c r="D14" i="156"/>
  <c r="C14" i="156"/>
  <c r="G13" i="156"/>
  <c r="F13" i="156"/>
  <c r="E13" i="156"/>
  <c r="D13" i="156"/>
  <c r="C13" i="156"/>
  <c r="G12" i="156"/>
  <c r="F12" i="156"/>
  <c r="E12" i="156"/>
  <c r="D12" i="156"/>
  <c r="C12" i="156"/>
  <c r="G10" i="156"/>
  <c r="F10" i="156"/>
  <c r="E10" i="156"/>
  <c r="D10" i="156"/>
  <c r="C10" i="156"/>
  <c r="G9" i="156"/>
  <c r="F9" i="156"/>
  <c r="E9" i="156"/>
  <c r="D9" i="156"/>
  <c r="C9" i="156"/>
  <c r="G8" i="156"/>
  <c r="F8" i="156"/>
  <c r="E8" i="156"/>
  <c r="D8" i="156"/>
  <c r="C8" i="156"/>
  <c r="A47" i="156" l="1"/>
  <c r="AN7" i="111" l="1"/>
  <c r="AN6" i="111"/>
  <c r="K44" i="156" l="1"/>
  <c r="K39" i="156"/>
  <c r="K35" i="156"/>
  <c r="K34" i="156"/>
  <c r="K31" i="156"/>
  <c r="K27" i="156"/>
  <c r="K23" i="156"/>
  <c r="K22" i="156"/>
  <c r="K19" i="156"/>
  <c r="K18" i="156"/>
  <c r="K16" i="156"/>
  <c r="K15" i="156"/>
  <c r="K14" i="156"/>
  <c r="K13" i="156"/>
  <c r="K12" i="156"/>
  <c r="K10" i="156"/>
  <c r="K9" i="156"/>
  <c r="F26" i="156"/>
  <c r="F11" i="156" l="1"/>
  <c r="F45" i="156"/>
  <c r="K28" i="156"/>
  <c r="K40" i="156"/>
  <c r="K20" i="156"/>
  <c r="K24" i="156"/>
  <c r="K29" i="156"/>
  <c r="K41" i="156"/>
  <c r="K8" i="156"/>
  <c r="K17" i="156"/>
  <c r="K21" i="156"/>
  <c r="K25" i="156"/>
  <c r="K30" i="156"/>
  <c r="K38" i="156"/>
  <c r="K43" i="156"/>
  <c r="F42" i="156"/>
  <c r="F36" i="156"/>
  <c r="F32" i="156"/>
  <c r="F33" i="156" s="1"/>
  <c r="F37" i="156" l="1"/>
  <c r="E45" i="156" l="1"/>
  <c r="D36" i="156"/>
  <c r="E11" i="156"/>
  <c r="E42" i="156"/>
  <c r="E36" i="156"/>
  <c r="D26" i="156"/>
  <c r="C42" i="156"/>
  <c r="C36" i="156"/>
  <c r="C11" i="156"/>
  <c r="D11" i="156" l="1"/>
  <c r="E26" i="156"/>
  <c r="D42" i="156"/>
  <c r="E32" i="156"/>
  <c r="C26" i="156"/>
  <c r="C32" i="156"/>
  <c r="C45" i="156"/>
  <c r="D32" i="156"/>
  <c r="D33" i="156" s="1"/>
  <c r="D45" i="156"/>
  <c r="E33" i="156" l="1"/>
  <c r="E37" i="156" s="1"/>
  <c r="C33" i="156"/>
  <c r="C37" i="156" s="1"/>
  <c r="D37" i="156"/>
  <c r="J22" i="156" l="1"/>
  <c r="H19" i="156"/>
  <c r="J18" i="156"/>
  <c r="H15" i="156"/>
  <c r="I12" i="156"/>
  <c r="G36" i="156" l="1"/>
  <c r="K36" i="156" s="1"/>
  <c r="H23" i="156"/>
  <c r="H14" i="156"/>
  <c r="H18" i="156"/>
  <c r="J29" i="156"/>
  <c r="H35" i="156"/>
  <c r="J41" i="156"/>
  <c r="J24" i="156"/>
  <c r="I27" i="156"/>
  <c r="I39" i="156"/>
  <c r="I20" i="156"/>
  <c r="J12" i="156"/>
  <c r="J40" i="156"/>
  <c r="I8" i="156"/>
  <c r="G26" i="156"/>
  <c r="K26" i="156" s="1"/>
  <c r="J17" i="156"/>
  <c r="J21" i="156"/>
  <c r="J25" i="156"/>
  <c r="J30" i="156"/>
  <c r="G42" i="156"/>
  <c r="K42" i="156" s="1"/>
  <c r="H43" i="156"/>
  <c r="I15" i="156"/>
  <c r="J20" i="156"/>
  <c r="I10" i="156"/>
  <c r="I16" i="156"/>
  <c r="I24" i="156"/>
  <c r="I19" i="156"/>
  <c r="J9" i="156"/>
  <c r="J14" i="156"/>
  <c r="H31" i="156"/>
  <c r="H39" i="156"/>
  <c r="I44" i="156"/>
  <c r="J16" i="156"/>
  <c r="H22" i="156"/>
  <c r="I31" i="156"/>
  <c r="J44" i="156"/>
  <c r="I28" i="156"/>
  <c r="I40" i="156"/>
  <c r="H10" i="156"/>
  <c r="I23" i="156"/>
  <c r="H34" i="156"/>
  <c r="I35" i="156"/>
  <c r="H38" i="156"/>
  <c r="G32" i="156"/>
  <c r="K32" i="156" s="1"/>
  <c r="H9" i="156"/>
  <c r="I14" i="156"/>
  <c r="J15" i="156"/>
  <c r="H17" i="156"/>
  <c r="I18" i="156"/>
  <c r="J19" i="156"/>
  <c r="H21" i="156"/>
  <c r="I22" i="156"/>
  <c r="J23" i="156"/>
  <c r="H25" i="156"/>
  <c r="J27" i="156"/>
  <c r="H29" i="156"/>
  <c r="I30" i="156"/>
  <c r="J31" i="156"/>
  <c r="I34" i="156"/>
  <c r="J35" i="156"/>
  <c r="I38" i="156"/>
  <c r="J39" i="156"/>
  <c r="H41" i="156"/>
  <c r="J43" i="156"/>
  <c r="J8" i="156"/>
  <c r="J28" i="156"/>
  <c r="H30" i="156"/>
  <c r="G11" i="156"/>
  <c r="K11" i="156" s="1"/>
  <c r="I9" i="156"/>
  <c r="J10" i="156"/>
  <c r="H12" i="156"/>
  <c r="I13" i="156"/>
  <c r="H16" i="156"/>
  <c r="I17" i="156"/>
  <c r="H20" i="156"/>
  <c r="I21" i="156"/>
  <c r="H24" i="156"/>
  <c r="I25" i="156"/>
  <c r="H28" i="156"/>
  <c r="I29" i="156"/>
  <c r="J34" i="156"/>
  <c r="J38" i="156"/>
  <c r="H40" i="156"/>
  <c r="I41" i="156"/>
  <c r="H44" i="156"/>
  <c r="I43" i="156"/>
  <c r="J13" i="156"/>
  <c r="H27" i="156"/>
  <c r="H13" i="156"/>
  <c r="H8" i="156"/>
  <c r="G45" i="156"/>
  <c r="K45" i="156" s="1"/>
  <c r="H36" i="156" l="1"/>
  <c r="J36" i="156"/>
  <c r="I36" i="156"/>
  <c r="I26" i="156"/>
  <c r="J26" i="156"/>
  <c r="I42" i="156"/>
  <c r="J42" i="156"/>
  <c r="I32" i="156"/>
  <c r="J32" i="156"/>
  <c r="J45" i="156"/>
  <c r="H45" i="156"/>
  <c r="G33" i="156"/>
  <c r="K33" i="156" s="1"/>
  <c r="I11" i="156"/>
  <c r="J11" i="156"/>
  <c r="H26" i="156"/>
  <c r="H11" i="156"/>
  <c r="H32" i="156"/>
  <c r="I45" i="156"/>
  <c r="G37" i="156" l="1"/>
  <c r="K37" i="156" s="1"/>
  <c r="J33" i="156"/>
  <c r="I33" i="156"/>
  <c r="H42" i="156"/>
  <c r="J37" i="156" l="1"/>
  <c r="I37" i="156"/>
  <c r="H37" i="156"/>
  <c r="H33" i="156"/>
  <c r="G29" i="111" l="1"/>
  <c r="G21" i="111"/>
  <c r="G20" i="111"/>
  <c r="G19" i="111"/>
  <c r="G18" i="111"/>
  <c r="G17" i="111"/>
  <c r="G16" i="111"/>
  <c r="G15" i="111"/>
  <c r="G14" i="111"/>
  <c r="G28" i="111"/>
  <c r="G25" i="111"/>
  <c r="G13" i="111"/>
  <c r="BJ50" i="111" l="1"/>
  <c r="G10" i="111"/>
  <c r="G38" i="111"/>
  <c r="G43" i="111"/>
  <c r="G40" i="111"/>
  <c r="AF14" i="111"/>
  <c r="AF29" i="111"/>
  <c r="G23" i="111"/>
  <c r="G44" i="111"/>
  <c r="G31" i="111"/>
  <c r="AF31" i="111" s="1"/>
  <c r="G35" i="111"/>
  <c r="C17" i="111"/>
  <c r="C16" i="111"/>
  <c r="C20" i="111"/>
  <c r="AF20" i="111"/>
  <c r="G22" i="111"/>
  <c r="C22" i="111" s="1"/>
  <c r="G24" i="111"/>
  <c r="AF24" i="111" s="1"/>
  <c r="G30" i="111"/>
  <c r="G39" i="111"/>
  <c r="C15" i="111"/>
  <c r="G12" i="111"/>
  <c r="G9" i="111"/>
  <c r="C21" i="111"/>
  <c r="G27" i="111"/>
  <c r="AF18" i="111"/>
  <c r="G41" i="111"/>
  <c r="C14" i="111"/>
  <c r="G34" i="111"/>
  <c r="G8" i="111"/>
  <c r="C8" i="111" s="1"/>
  <c r="C18" i="111"/>
  <c r="AF15" i="111"/>
  <c r="AF19" i="111"/>
  <c r="AF21" i="111"/>
  <c r="C29" i="111"/>
  <c r="C19" i="111"/>
  <c r="G32" i="111" l="1"/>
  <c r="AF32" i="111" s="1"/>
  <c r="BL50" i="111"/>
  <c r="C41" i="111"/>
  <c r="BI50" i="111"/>
  <c r="BK50" i="111" s="1"/>
  <c r="AF16" i="111"/>
  <c r="AH16" i="111" s="1"/>
  <c r="AZ50" i="111"/>
  <c r="BC50" i="111"/>
  <c r="BF50" i="111"/>
  <c r="BG50" i="111"/>
  <c r="C39" i="111"/>
  <c r="AF25" i="111"/>
  <c r="BD50" i="111"/>
  <c r="C27" i="111"/>
  <c r="C40" i="111"/>
  <c r="C9" i="111"/>
  <c r="BA50" i="111"/>
  <c r="AF30" i="111"/>
  <c r="C25" i="111"/>
  <c r="AF10" i="111"/>
  <c r="AF40" i="111"/>
  <c r="C10" i="111"/>
  <c r="AF41" i="111"/>
  <c r="C30" i="111"/>
  <c r="AF23" i="111"/>
  <c r="C23" i="111"/>
  <c r="AH15" i="111"/>
  <c r="C38" i="111"/>
  <c r="AF27" i="111"/>
  <c r="AF28" i="111"/>
  <c r="AF22" i="111"/>
  <c r="AH22" i="111" s="1"/>
  <c r="AF44" i="111"/>
  <c r="AF35" i="111"/>
  <c r="C44" i="111"/>
  <c r="C12" i="111"/>
  <c r="C28" i="111"/>
  <c r="C35" i="111"/>
  <c r="C24" i="111"/>
  <c r="AF17" i="111"/>
  <c r="AH17" i="111" s="1"/>
  <c r="G36" i="111"/>
  <c r="AF36" i="111" s="1"/>
  <c r="G26" i="111"/>
  <c r="G11" i="111"/>
  <c r="AF34" i="111"/>
  <c r="C43" i="111"/>
  <c r="AF43" i="111"/>
  <c r="AF9" i="111"/>
  <c r="AF12" i="111"/>
  <c r="C13" i="111"/>
  <c r="AH18" i="111"/>
  <c r="AF38" i="111"/>
  <c r="AF13" i="111"/>
  <c r="C31" i="111"/>
  <c r="AH21" i="111"/>
  <c r="C34" i="111"/>
  <c r="G45" i="111"/>
  <c r="AF45" i="111" s="1"/>
  <c r="G42" i="111"/>
  <c r="AF39" i="111"/>
  <c r="AH20" i="111"/>
  <c r="AH14" i="111"/>
  <c r="AH29" i="111"/>
  <c r="AF8" i="111"/>
  <c r="AH19" i="111"/>
  <c r="AH41" i="111" l="1"/>
  <c r="BE50" i="111"/>
  <c r="C32" i="111"/>
  <c r="AH27" i="111"/>
  <c r="AK50" i="111"/>
  <c r="BM50" i="111"/>
  <c r="BN50" i="111" s="1"/>
  <c r="AQ50" i="111"/>
  <c r="AL50" i="111"/>
  <c r="AN50" i="111"/>
  <c r="BB50" i="111"/>
  <c r="AH39" i="111"/>
  <c r="AH40" i="111"/>
  <c r="BH50" i="111"/>
  <c r="AT50" i="111"/>
  <c r="AW50" i="111"/>
  <c r="AH25" i="111"/>
  <c r="AH24" i="111"/>
  <c r="AH35" i="111"/>
  <c r="AH31" i="111"/>
  <c r="C11" i="111"/>
  <c r="C45" i="111"/>
  <c r="AH9" i="111"/>
  <c r="AH23" i="111"/>
  <c r="AH10" i="111"/>
  <c r="AF26" i="111"/>
  <c r="C42" i="111"/>
  <c r="AH38" i="111"/>
  <c r="AF11" i="111"/>
  <c r="AU50" i="111"/>
  <c r="AR50" i="111"/>
  <c r="AH30" i="111"/>
  <c r="AO50" i="111"/>
  <c r="AH13" i="111"/>
  <c r="AF42" i="111"/>
  <c r="G33" i="111"/>
  <c r="G37" i="111" s="1"/>
  <c r="AE50" i="111" s="1"/>
  <c r="AH12" i="111"/>
  <c r="AH43" i="111"/>
  <c r="AH44" i="111"/>
  <c r="AH34" i="111"/>
  <c r="C26" i="111"/>
  <c r="C36" i="111"/>
  <c r="AH28" i="111"/>
  <c r="AH8" i="111"/>
  <c r="AH50" i="111"/>
  <c r="AS50" i="111" l="1"/>
  <c r="AV50" i="111"/>
  <c r="AM50" i="111"/>
  <c r="AH32" i="111"/>
  <c r="AH42" i="111"/>
  <c r="AP50" i="111"/>
  <c r="AH11" i="111"/>
  <c r="AH45" i="111"/>
  <c r="AH26" i="111"/>
  <c r="AF37" i="111"/>
  <c r="AF33" i="111"/>
  <c r="C33" i="111"/>
  <c r="AH36" i="111"/>
  <c r="AH33" i="111" l="1"/>
  <c r="C37" i="111"/>
  <c r="AH37" i="111" l="1"/>
  <c r="AX50" i="111" l="1"/>
  <c r="AY50" i="111" s="1"/>
  <c r="H8" i="111" l="1"/>
  <c r="H30" i="111"/>
  <c r="H35" i="111"/>
  <c r="H38" i="111"/>
  <c r="H40" i="111"/>
  <c r="H43" i="111"/>
  <c r="H9" i="111"/>
  <c r="H10" i="111"/>
  <c r="H12" i="111"/>
  <c r="H13" i="111"/>
  <c r="H14" i="111"/>
  <c r="H15" i="111"/>
  <c r="H16" i="111"/>
  <c r="H17" i="111"/>
  <c r="H18" i="111"/>
  <c r="H19" i="111"/>
  <c r="H20" i="111"/>
  <c r="H21" i="111"/>
  <c r="H22" i="111"/>
  <c r="H23" i="111"/>
  <c r="H24" i="111"/>
  <c r="H25" i="111"/>
  <c r="H27" i="111"/>
  <c r="H28" i="111"/>
  <c r="H29" i="111"/>
  <c r="H31" i="111"/>
  <c r="H34" i="111"/>
  <c r="H39" i="111"/>
  <c r="H41" i="111"/>
  <c r="H44" i="111"/>
  <c r="D44" i="111" l="1"/>
  <c r="AG44" i="111"/>
  <c r="AG39" i="111"/>
  <c r="D39" i="111"/>
  <c r="AG31" i="111"/>
  <c r="D31" i="111"/>
  <c r="D29" i="111"/>
  <c r="AG29" i="111"/>
  <c r="H32" i="111"/>
  <c r="D27" i="111"/>
  <c r="AG27" i="111"/>
  <c r="D25" i="111"/>
  <c r="AG25" i="111"/>
  <c r="AG23" i="111"/>
  <c r="D23" i="111"/>
  <c r="D22" i="111"/>
  <c r="AG22" i="111"/>
  <c r="D21" i="111"/>
  <c r="AG21" i="111"/>
  <c r="D20" i="111"/>
  <c r="AG20" i="111"/>
  <c r="AG19" i="111"/>
  <c r="D19" i="111"/>
  <c r="AG18" i="111"/>
  <c r="D18" i="111"/>
  <c r="AG17" i="111"/>
  <c r="D17" i="111"/>
  <c r="D16" i="111"/>
  <c r="AG16" i="111"/>
  <c r="D15" i="111"/>
  <c r="AG15" i="111"/>
  <c r="AG14" i="111"/>
  <c r="D14" i="111"/>
  <c r="AG13" i="111"/>
  <c r="D13" i="111"/>
  <c r="AG38" i="111"/>
  <c r="D38" i="111"/>
  <c r="H42" i="111"/>
  <c r="AG30" i="111"/>
  <c r="D30" i="111"/>
  <c r="D8" i="111"/>
  <c r="AG8" i="111"/>
  <c r="H11" i="111"/>
  <c r="AG41" i="111"/>
  <c r="D41" i="111"/>
  <c r="AG34" i="111"/>
  <c r="H36" i="111"/>
  <c r="D34" i="111"/>
  <c r="D28" i="111"/>
  <c r="AG28" i="111"/>
  <c r="D24" i="111"/>
  <c r="AG24" i="111"/>
  <c r="D12" i="111"/>
  <c r="AG12" i="111"/>
  <c r="H26" i="111"/>
  <c r="D10" i="111"/>
  <c r="AG10" i="111"/>
  <c r="D9" i="111"/>
  <c r="AG9" i="111"/>
  <c r="AG43" i="111"/>
  <c r="D43" i="111"/>
  <c r="H45" i="111"/>
  <c r="AG40" i="111"/>
  <c r="D40" i="111"/>
  <c r="D35" i="111"/>
  <c r="AG35" i="111"/>
  <c r="AG11" i="111" l="1"/>
  <c r="AG45" i="111"/>
  <c r="AI50" i="111"/>
  <c r="AJ50" i="111" s="1"/>
  <c r="AI30" i="111"/>
  <c r="AI38" i="111"/>
  <c r="AI15" i="111"/>
  <c r="AI16" i="111"/>
  <c r="AI20" i="111"/>
  <c r="AI21" i="111"/>
  <c r="AI22" i="111"/>
  <c r="AG26" i="111"/>
  <c r="AI25" i="111"/>
  <c r="AI27" i="111"/>
  <c r="AI31" i="111"/>
  <c r="AI39" i="111"/>
  <c r="AI40" i="111"/>
  <c r="AI43" i="111"/>
  <c r="AI24" i="111"/>
  <c r="F35" i="111"/>
  <c r="E35" i="111"/>
  <c r="F40" i="111"/>
  <c r="E40" i="111"/>
  <c r="E43" i="111"/>
  <c r="F43" i="111"/>
  <c r="D45" i="111"/>
  <c r="F28" i="111"/>
  <c r="E28" i="111"/>
  <c r="AG36" i="111"/>
  <c r="E41" i="111"/>
  <c r="F41" i="111"/>
  <c r="E8" i="111"/>
  <c r="F8" i="111"/>
  <c r="D11" i="111"/>
  <c r="E13" i="111"/>
  <c r="F13" i="111"/>
  <c r="F14" i="111"/>
  <c r="E14" i="111"/>
  <c r="F17" i="111"/>
  <c r="E17" i="111"/>
  <c r="F18" i="111"/>
  <c r="E18" i="111"/>
  <c r="F19" i="111"/>
  <c r="E19" i="111"/>
  <c r="E23" i="111"/>
  <c r="F23" i="111"/>
  <c r="AG32" i="111"/>
  <c r="H33" i="111"/>
  <c r="AG33" i="111" s="1"/>
  <c r="F29" i="111"/>
  <c r="E29" i="111"/>
  <c r="F44" i="111"/>
  <c r="E44" i="111"/>
  <c r="AI9" i="111"/>
  <c r="AI10" i="111"/>
  <c r="AI12" i="111"/>
  <c r="AG42" i="111"/>
  <c r="F9" i="111"/>
  <c r="E9" i="111"/>
  <c r="F10" i="111"/>
  <c r="E10" i="111"/>
  <c r="F12" i="111"/>
  <c r="E12" i="111"/>
  <c r="D26" i="111"/>
  <c r="F24" i="111"/>
  <c r="E24" i="111"/>
  <c r="F34" i="111"/>
  <c r="E34" i="111"/>
  <c r="D36" i="111"/>
  <c r="F30" i="111"/>
  <c r="E30" i="111"/>
  <c r="F38" i="111"/>
  <c r="D42" i="111"/>
  <c r="E38" i="111"/>
  <c r="F15" i="111"/>
  <c r="E15" i="111"/>
  <c r="F16" i="111"/>
  <c r="E16" i="111"/>
  <c r="F20" i="111"/>
  <c r="E20" i="111"/>
  <c r="F21" i="111"/>
  <c r="E21" i="111"/>
  <c r="F22" i="111"/>
  <c r="E22" i="111"/>
  <c r="F25" i="111"/>
  <c r="E25" i="111"/>
  <c r="F27" i="111"/>
  <c r="D32" i="111"/>
  <c r="E27" i="111"/>
  <c r="F31" i="111"/>
  <c r="E31" i="111"/>
  <c r="F39" i="111"/>
  <c r="E39" i="111"/>
  <c r="AI35" i="111"/>
  <c r="AI28" i="111"/>
  <c r="AI34" i="111"/>
  <c r="AI41" i="111"/>
  <c r="AI8" i="111"/>
  <c r="AI13" i="111"/>
  <c r="AI14" i="111"/>
  <c r="AI17" i="111"/>
  <c r="AI18" i="111"/>
  <c r="AI19" i="111"/>
  <c r="AI23" i="111"/>
  <c r="AI29" i="111"/>
  <c r="AI44" i="111"/>
  <c r="AI11" i="111" l="1"/>
  <c r="AI45" i="111"/>
  <c r="AI26" i="111"/>
  <c r="F32" i="111"/>
  <c r="E32" i="111"/>
  <c r="D33" i="111"/>
  <c r="D37" i="111" s="1"/>
  <c r="F42" i="111"/>
  <c r="E42" i="111"/>
  <c r="F26" i="111"/>
  <c r="E26" i="111"/>
  <c r="F45" i="111"/>
  <c r="E45" i="111"/>
  <c r="AI42" i="111"/>
  <c r="AI32" i="111"/>
  <c r="H37" i="111"/>
  <c r="E36" i="111"/>
  <c r="F36" i="111"/>
  <c r="F11" i="111"/>
  <c r="E11" i="111"/>
  <c r="AI36" i="111"/>
  <c r="AI33" i="111" l="1"/>
  <c r="F37" i="111"/>
  <c r="E37" i="111"/>
  <c r="AF50" i="111"/>
  <c r="AG50" i="111" s="1"/>
  <c r="AG37" i="111"/>
  <c r="AI37" i="111" s="1"/>
  <c r="F33" i="111"/>
  <c r="E33" i="111"/>
</calcChain>
</file>

<file path=xl/sharedStrings.xml><?xml version="1.0" encoding="utf-8"?>
<sst xmlns="http://schemas.openxmlformats.org/spreadsheetml/2006/main" count="221" uniqueCount="113">
  <si>
    <t>NATUREZA</t>
  </si>
  <si>
    <t>JANEIRO</t>
  </si>
  <si>
    <t>FEVEREIRO</t>
  </si>
  <si>
    <t>HOMICÍDIO</t>
  </si>
  <si>
    <t>TENTATIVA DE HOMICÍDIO</t>
  </si>
  <si>
    <t>LATROCÍNIO</t>
  </si>
  <si>
    <t>TENTATIVA DE LATROCÍNIO</t>
  </si>
  <si>
    <t>ROUBO DE CARGA</t>
  </si>
  <si>
    <t>ROUBO EM COLETIVO</t>
  </si>
  <si>
    <t>ROUBO A BANCO</t>
  </si>
  <si>
    <t>ROUBO EM RESIDÊNCIA</t>
  </si>
  <si>
    <t>ROUBO A CAMINHÃO DE BEBIDAS</t>
  </si>
  <si>
    <t>FURTO EM RESIDÊNCIA</t>
  </si>
  <si>
    <t>ESTUPRO</t>
  </si>
  <si>
    <t>TRÂNSITO</t>
  </si>
  <si>
    <t>T O T A L</t>
  </si>
  <si>
    <t>TRÁFICO DE DROGAS</t>
  </si>
  <si>
    <t>USO E PORTE DE DROGAS</t>
  </si>
  <si>
    <t>LOCALIZAÇÃO DE VEICULO</t>
  </si>
  <si>
    <t>FURTO EM VEÍCULO</t>
  </si>
  <si>
    <t>FURTO EM COMÉRCIO</t>
  </si>
  <si>
    <t>FURTO DE VEÍCULO</t>
  </si>
  <si>
    <t>ROUBO DE VEÍCULO</t>
  </si>
  <si>
    <t>ROUBO EM COMÉRCIO</t>
  </si>
  <si>
    <t>ROUBO A CASA LOTÉRICA</t>
  </si>
  <si>
    <t>LESÃO CORPORAL CULPOSA</t>
  </si>
  <si>
    <t>HOMICÍDIO CULPOSO</t>
  </si>
  <si>
    <t>TOTAL TRÂNSITO</t>
  </si>
  <si>
    <t>TOTAL ROUBO</t>
  </si>
  <si>
    <t>TOTAL FURTO</t>
  </si>
  <si>
    <t>TOTAL AÇÃO POLICIAL</t>
  </si>
  <si>
    <t>MARÇO</t>
  </si>
  <si>
    <t>ABRIL</t>
  </si>
  <si>
    <t>MAIO</t>
  </si>
  <si>
    <t>JUNHO</t>
  </si>
  <si>
    <t>JULHO</t>
  </si>
  <si>
    <t>PRINCIPAIS OCORRÊNCIAS POLICIAIS NO DISTRITO FEDERAL</t>
  </si>
  <si>
    <t>TOTAIS</t>
  </si>
  <si>
    <t>CONFERÊNCIA</t>
  </si>
  <si>
    <t>ROUBO A TRANSEUNTE</t>
  </si>
  <si>
    <t>JAN</t>
  </si>
  <si>
    <t>FEV</t>
  </si>
  <si>
    <t>CONTRA DIGN. SEXUAL</t>
  </si>
  <si>
    <t>FURTO A TRANSEUNTE</t>
  </si>
  <si>
    <t>ROUBO RESTR. LIBER. DA VÍTIMA</t>
  </si>
  <si>
    <t>TOTAL</t>
  </si>
  <si>
    <t>VAR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</si>
  <si>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</si>
  <si>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</si>
  <si>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</si>
  <si>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</si>
  <si>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</si>
  <si>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</si>
  <si>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</si>
  <si>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</si>
  <si>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</si>
  <si>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</si>
  <si>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SEQÜESTRO RELÂMPAGO</t>
  </si>
  <si>
    <t>ROUBO A POSTO DE COMBUSTÍVEL</t>
  </si>
  <si>
    <t>EIXOS INDICADORES</t>
  </si>
  <si>
    <t>PACIFICAÇÃO SOCIAL</t>
  </si>
  <si>
    <t>ARMA DE FOGO</t>
  </si>
  <si>
    <t>VEÍCULO FURTADO OU ROUBADO</t>
  </si>
  <si>
    <t>CRIMES CONTRA PESSOA</t>
  </si>
  <si>
    <t>CRIMES CONTRA   O   PATRIMÔNIO</t>
  </si>
  <si>
    <t>GOVERNO DO DISTRITO FEDERAL - SECRETARIA DE ESTADO DA SEGURANÇA PÚBLICA E PAZ SOCIAL</t>
  </si>
  <si>
    <t>Obs. 2: Variação percentual somente se os números do último mês for &gt;= trinta incidências.</t>
  </si>
  <si>
    <t>1.TOTAL CONTRA PESSOA</t>
  </si>
  <si>
    <t>2.TOTAL CONTRA O PATRIMÔNIO</t>
  </si>
  <si>
    <t>3.TOTAL CONTRA A DIGNIDADE SEXUAL</t>
  </si>
  <si>
    <t>LESÃO CORPORAL DOLOSA</t>
  </si>
  <si>
    <t>TOTAL CRIMES (1+2+3)</t>
  </si>
  <si>
    <t>1. C.V.L.I. - CRIMES VIOLENTOS LETAIS INTENCIONAIS</t>
  </si>
  <si>
    <t>LESÃO CORPORAL SEG. DE MORTE</t>
  </si>
  <si>
    <t>2. TOTAL C.C.P.</t>
  </si>
  <si>
    <t>3. OUTROS CRIMES</t>
  </si>
  <si>
    <t>4. PRODUTIVIDADE POLICIAL</t>
  </si>
  <si>
    <t>ROUBO EM TRANSPORTE COLETIVO</t>
  </si>
  <si>
    <t>DISTRITO FEDERAL</t>
  </si>
  <si>
    <t>VARIAÇÃO</t>
  </si>
  <si>
    <t>Fonte: Banco Millenium - COOAFESP/SGI/SSPDF</t>
  </si>
  <si>
    <t>POSSE/PORTE DE ARMA DE FOGO</t>
  </si>
  <si>
    <t>Obs. 2: Variação percentual somente se os números do último período for &gt;= trinta incidências.</t>
  </si>
  <si>
    <t>OCORRÊNCIA</t>
  </si>
  <si>
    <t>VÍTIMA</t>
  </si>
  <si>
    <t>OCORRÊNCIAS C.V.L.I.</t>
  </si>
  <si>
    <t>VÍTIMAS C.V.L.I.</t>
  </si>
  <si>
    <t>1.TOTAL</t>
  </si>
  <si>
    <t>SUBSECRETARIA DE GESTÃO DA INFORMAÇÃO - COORDENAÇÃO DE ANÁLISE DE FENÔMENOS DE SEG PÚBLICA</t>
  </si>
  <si>
    <t>Naturezas monitoradas - NPPV</t>
  </si>
  <si>
    <r>
      <rPr>
        <sz val="10"/>
        <rFont val="Arial"/>
        <family val="2"/>
      </rPr>
      <t>*</t>
    </r>
    <r>
      <rPr>
        <sz val="8.5"/>
        <rFont val="Arial"/>
        <family val="2"/>
      </rPr>
      <t xml:space="preserve"> Obs. 3: No NPPV foram agrupadas as naturezas de roubo em comércio, a casas lotéricas e a postos de combustíveis.</t>
    </r>
  </si>
  <si>
    <t>ROUBO EM COMÉRCIO*</t>
  </si>
  <si>
    <t>ROUBO A CASA LOTÉRICA*</t>
  </si>
  <si>
    <t>ROUBO A POSTO DE COMBUSTÍVEL*</t>
  </si>
  <si>
    <t/>
  </si>
  <si>
    <t>QUANTIT.</t>
  </si>
  <si>
    <t xml:space="preserve"> (%)</t>
  </si>
  <si>
    <t>BALANÇO CRIMINAL</t>
  </si>
  <si>
    <t>FEMINICÍDIO</t>
  </si>
  <si>
    <t>TENTATIVA DE FEMINICÍDIO</t>
  </si>
  <si>
    <t>2. C.C.P. - CRIMES CONTRA O PATRIMÔNIO</t>
  </si>
  <si>
    <t xml:space="preserve">SUBSECRETARIA DE GESTÃO DA INFORMAÇÃO </t>
  </si>
  <si>
    <t>GOVERNO DO DISTRITO FEDERAL - SECRETARIA DE ESTADO DA SEGURANÇA PÚBLICA</t>
  </si>
  <si>
    <r>
      <rPr>
        <b/>
        <sz val="12"/>
        <color theme="3"/>
        <rFont val="Arial"/>
        <family val="2"/>
      </rPr>
      <t>2020</t>
    </r>
    <r>
      <rPr>
        <b/>
        <sz val="12"/>
        <rFont val="Arial"/>
        <family val="2"/>
      </rPr>
      <t xml:space="preserve">  (%) em relação a</t>
    </r>
  </si>
  <si>
    <t>T O T A L ACUMULADO - JAN/AGO</t>
  </si>
  <si>
    <t>COMPARATIVO DO PERÍODO ACUMULADO - JAN/OUT   2016 / 2020</t>
  </si>
  <si>
    <t>* Foram agrupadas as naturezas de roubo em comércio, a casas lotéricas e a postos de combustíveis.</t>
  </si>
  <si>
    <t>LOCALIZAÇÃO DE VEÍCULO FURTADO OU ROUBADO</t>
  </si>
  <si>
    <r>
      <t xml:space="preserve">ROUBO EM COMÉRCIO </t>
    </r>
    <r>
      <rPr>
        <b/>
        <sz val="12"/>
        <rFont val="Arial"/>
        <family val="2"/>
      </rPr>
      <t>*</t>
    </r>
  </si>
  <si>
    <t>COMPARATIVO MENSAL - MÊS DE JANEIRO A DEZEMBRO -  2024 / 2025</t>
  </si>
  <si>
    <t>COMPARATIVO MENSAL 2025 - POR NATUREZA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</si>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</sst>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3" tint="-0.249977111117893"/>
      <name val="Arial"/>
      <family val="2"/>
    </font>
    <font>
      <sz val="5"/>
      <color theme="1"/>
      <name val="Calibri"/>
      <family val="2"/>
      <scheme val="minor"/>
    </font>
    <font>
      <b/>
      <sz val="11"/>
      <color theme="3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b/>
      <sz val="12"/>
      <color theme="3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6.5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7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hair">
        <color indexed="64"/>
      </bottom>
      <diagonal/>
    </border>
    <border>
      <left style="slantDashDot">
        <color indexed="64"/>
      </left>
      <right/>
      <top style="hair">
        <color indexed="64"/>
      </top>
      <bottom style="hair">
        <color indexed="64"/>
      </bottom>
      <diagonal/>
    </border>
    <border>
      <left style="slantDashDot">
        <color indexed="64"/>
      </left>
      <right/>
      <top style="hair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dashDotDot">
        <color auto="1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ashDotDot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slantDashDot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slantDashDot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slantDashDot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slantDashDot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slantDashDot">
        <color indexed="64"/>
      </right>
      <top style="hair">
        <color indexed="64"/>
      </top>
      <bottom/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364">
    <xf numFmtId="0" fontId="0" fillId="0" borderId="0" xfId="0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4" fillId="0" borderId="0" xfId="0" applyNumberFormat="1" applyFont="1"/>
    <xf numFmtId="0" fontId="5" fillId="3" borderId="0" xfId="0" quotePrefix="1" applyFont="1" applyFill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10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1" fillId="0" borderId="77" xfId="0" applyFont="1" applyBorder="1" applyAlignment="1">
      <alignment vertical="center"/>
    </xf>
    <xf numFmtId="0" fontId="10" fillId="4" borderId="41" xfId="0" applyFont="1" applyFill="1" applyBorder="1" applyAlignment="1">
      <alignment horizontal="center" vertical="center" wrapText="1"/>
    </xf>
    <xf numFmtId="0" fontId="10" fillId="4" borderId="79" xfId="0" applyFont="1" applyFill="1" applyBorder="1" applyAlignment="1">
      <alignment horizontal="center" vertical="center" wrapText="1"/>
    </xf>
    <xf numFmtId="0" fontId="10" fillId="4" borderId="81" xfId="0" applyFont="1" applyFill="1" applyBorder="1" applyAlignment="1">
      <alignment horizontal="center" vertical="center" wrapText="1"/>
    </xf>
    <xf numFmtId="0" fontId="11" fillId="0" borderId="83" xfId="0" applyFont="1" applyBorder="1" applyAlignment="1">
      <alignment vertical="center"/>
    </xf>
    <xf numFmtId="0" fontId="11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21" fillId="5" borderId="88" xfId="0" applyFont="1" applyFill="1" applyBorder="1" applyAlignment="1">
      <alignment horizontal="center" vertical="center" wrapText="1"/>
    </xf>
    <xf numFmtId="0" fontId="11" fillId="0" borderId="7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20" fillId="5" borderId="88" xfId="0" applyFont="1" applyFill="1" applyBorder="1" applyAlignment="1">
      <alignment horizontal="center" vertical="center" wrapText="1"/>
    </xf>
    <xf numFmtId="0" fontId="21" fillId="5" borderId="82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0" fillId="8" borderId="91" xfId="0" applyFont="1" applyFill="1" applyBorder="1" applyAlignment="1">
      <alignment horizontal="center" vertical="center" wrapText="1"/>
    </xf>
    <xf numFmtId="0" fontId="14" fillId="8" borderId="92" xfId="0" applyFont="1" applyFill="1" applyBorder="1" applyAlignment="1">
      <alignment horizontal="center" vertical="center" wrapText="1"/>
    </xf>
    <xf numFmtId="0" fontId="10" fillId="8" borderId="94" xfId="0" applyFont="1" applyFill="1" applyBorder="1" applyAlignment="1">
      <alignment horizontal="center" vertical="center" wrapText="1"/>
    </xf>
    <xf numFmtId="0" fontId="10" fillId="8" borderId="97" xfId="0" applyFont="1" applyFill="1" applyBorder="1" applyAlignment="1">
      <alignment horizontal="center" vertical="center" wrapText="1"/>
    </xf>
    <xf numFmtId="0" fontId="14" fillId="8" borderId="98" xfId="0" applyFont="1" applyFill="1" applyBorder="1" applyAlignment="1">
      <alignment horizontal="center" vertical="center" wrapText="1"/>
    </xf>
    <xf numFmtId="0" fontId="10" fillId="8" borderId="100" xfId="0" applyFont="1" applyFill="1" applyBorder="1" applyAlignment="1">
      <alignment horizontal="center" vertical="center" wrapText="1"/>
    </xf>
    <xf numFmtId="0" fontId="22" fillId="4" borderId="79" xfId="0" applyFont="1" applyFill="1" applyBorder="1" applyAlignment="1">
      <alignment horizontal="center" vertical="center" wrapText="1"/>
    </xf>
    <xf numFmtId="0" fontId="23" fillId="5" borderId="88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165" fontId="10" fillId="0" borderId="48" xfId="1" applyNumberFormat="1" applyFont="1" applyBorder="1" applyAlignment="1">
      <alignment horizontal="center" vertical="center" wrapText="1"/>
    </xf>
    <xf numFmtId="165" fontId="10" fillId="0" borderId="55" xfId="1" applyNumberFormat="1" applyFont="1" applyBorder="1" applyAlignment="1">
      <alignment horizontal="center" vertical="center" wrapText="1"/>
    </xf>
    <xf numFmtId="165" fontId="10" fillId="8" borderId="93" xfId="1" applyNumberFormat="1" applyFont="1" applyFill="1" applyBorder="1" applyAlignment="1">
      <alignment horizontal="center" vertical="center" wrapText="1"/>
    </xf>
    <xf numFmtId="165" fontId="10" fillId="0" borderId="49" xfId="1" applyNumberFormat="1" applyFont="1" applyBorder="1" applyAlignment="1">
      <alignment horizontal="center" vertical="center" wrapText="1"/>
    </xf>
    <xf numFmtId="165" fontId="10" fillId="0" borderId="51" xfId="1" applyNumberFormat="1" applyFont="1" applyBorder="1" applyAlignment="1">
      <alignment horizontal="center" vertical="center" wrapText="1"/>
    </xf>
    <xf numFmtId="165" fontId="10" fillId="0" borderId="54" xfId="1" applyNumberFormat="1" applyFont="1" applyBorder="1" applyAlignment="1">
      <alignment horizontal="center" vertical="center" wrapText="1"/>
    </xf>
    <xf numFmtId="165" fontId="10" fillId="8" borderId="99" xfId="1" applyNumberFormat="1" applyFont="1" applyFill="1" applyBorder="1" applyAlignment="1">
      <alignment horizontal="center" vertical="center" wrapText="1"/>
    </xf>
    <xf numFmtId="165" fontId="10" fillId="4" borderId="80" xfId="1" applyNumberFormat="1" applyFont="1" applyFill="1" applyBorder="1" applyAlignment="1">
      <alignment horizontal="center" vertical="center" wrapText="1"/>
    </xf>
    <xf numFmtId="165" fontId="10" fillId="0" borderId="86" xfId="1" applyNumberFormat="1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0" fillId="0" borderId="48" xfId="2" applyNumberFormat="1" applyFont="1" applyBorder="1" applyAlignment="1">
      <alignment horizontal="center" vertical="center" wrapText="1"/>
    </xf>
    <xf numFmtId="0" fontId="10" fillId="0" borderId="49" xfId="2" applyNumberFormat="1" applyFont="1" applyBorder="1" applyAlignment="1">
      <alignment horizontal="center" vertical="center" wrapText="1"/>
    </xf>
    <xf numFmtId="0" fontId="10" fillId="0" borderId="55" xfId="2" applyNumberFormat="1" applyFont="1" applyBorder="1" applyAlignment="1">
      <alignment horizontal="center" vertical="center" wrapText="1"/>
    </xf>
    <xf numFmtId="0" fontId="10" fillId="8" borderId="93" xfId="2" applyNumberFormat="1" applyFont="1" applyFill="1" applyBorder="1" applyAlignment="1">
      <alignment horizontal="center" vertical="center" wrapText="1"/>
    </xf>
    <xf numFmtId="0" fontId="10" fillId="0" borderId="51" xfId="2" applyNumberFormat="1" applyFont="1" applyBorder="1" applyAlignment="1">
      <alignment horizontal="center" vertical="center" wrapText="1"/>
    </xf>
    <xf numFmtId="0" fontId="10" fillId="0" borderId="54" xfId="2" applyNumberFormat="1" applyFont="1" applyBorder="1" applyAlignment="1">
      <alignment horizontal="center" vertical="center" wrapText="1"/>
    </xf>
    <xf numFmtId="0" fontId="10" fillId="8" borderId="99" xfId="2" applyNumberFormat="1" applyFont="1" applyFill="1" applyBorder="1" applyAlignment="1">
      <alignment horizontal="center" vertical="center" wrapText="1"/>
    </xf>
    <xf numFmtId="0" fontId="10" fillId="4" borderId="80" xfId="2" applyNumberFormat="1" applyFont="1" applyFill="1" applyBorder="1" applyAlignment="1">
      <alignment horizontal="center" vertical="center" wrapText="1"/>
    </xf>
    <xf numFmtId="0" fontId="10" fillId="0" borderId="86" xfId="2" applyNumberFormat="1" applyFont="1" applyBorder="1" applyAlignment="1">
      <alignment horizontal="center" vertical="center" wrapText="1"/>
    </xf>
    <xf numFmtId="49" fontId="11" fillId="0" borderId="0" xfId="3" applyNumberFormat="1" applyFont="1"/>
    <xf numFmtId="49" fontId="4" fillId="0" borderId="0" xfId="3" applyNumberFormat="1" applyFont="1"/>
    <xf numFmtId="49" fontId="11" fillId="0" borderId="0" xfId="3" applyNumberFormat="1" applyFont="1" applyAlignment="1">
      <alignment horizontal="center"/>
    </xf>
    <xf numFmtId="0" fontId="3" fillId="0" borderId="0" xfId="3" applyAlignment="1">
      <alignment vertical="center"/>
    </xf>
    <xf numFmtId="0" fontId="5" fillId="3" borderId="0" xfId="3" quotePrefix="1" applyFont="1" applyFill="1" applyAlignment="1">
      <alignment vertical="center"/>
    </xf>
    <xf numFmtId="0" fontId="3" fillId="0" borderId="0" xfId="3" applyAlignment="1">
      <alignment horizontal="center" vertical="center"/>
    </xf>
    <xf numFmtId="0" fontId="3" fillId="3" borderId="0" xfId="3" applyFill="1" applyAlignment="1">
      <alignment vertical="center"/>
    </xf>
    <xf numFmtId="165" fontId="10" fillId="0" borderId="0" xfId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5" fillId="0" borderId="114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68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78" xfId="3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0" fontId="17" fillId="5" borderId="51" xfId="3" applyFont="1" applyFill="1" applyBorder="1" applyAlignment="1">
      <alignment horizontal="center" vertical="center" wrapText="1"/>
    </xf>
    <xf numFmtId="0" fontId="17" fillId="5" borderId="61" xfId="3" applyFont="1" applyFill="1" applyBorder="1" applyAlignment="1">
      <alignment horizontal="center" vertical="center" wrapText="1"/>
    </xf>
    <xf numFmtId="165" fontId="14" fillId="0" borderId="48" xfId="1" applyNumberFormat="1" applyFont="1" applyBorder="1" applyAlignment="1">
      <alignment horizontal="center" vertical="center"/>
    </xf>
    <xf numFmtId="165" fontId="11" fillId="0" borderId="48" xfId="1" applyNumberFormat="1" applyFont="1" applyBorder="1" applyAlignment="1">
      <alignment horizontal="center" vertical="center"/>
    </xf>
    <xf numFmtId="165" fontId="14" fillId="0" borderId="58" xfId="1" applyNumberFormat="1" applyFont="1" applyBorder="1" applyAlignment="1">
      <alignment horizontal="center" vertical="center"/>
    </xf>
    <xf numFmtId="165" fontId="14" fillId="0" borderId="49" xfId="1" applyNumberFormat="1" applyFont="1" applyBorder="1" applyAlignment="1">
      <alignment horizontal="center" vertical="center"/>
    </xf>
    <xf numFmtId="165" fontId="11" fillId="0" borderId="49" xfId="1" applyNumberFormat="1" applyFont="1" applyBorder="1" applyAlignment="1">
      <alignment horizontal="center" vertical="center"/>
    </xf>
    <xf numFmtId="165" fontId="14" fillId="0" borderId="59" xfId="1" applyNumberFormat="1" applyFont="1" applyBorder="1" applyAlignment="1">
      <alignment horizontal="center" vertical="center"/>
    </xf>
    <xf numFmtId="165" fontId="14" fillId="0" borderId="55" xfId="1" applyNumberFormat="1" applyFont="1" applyBorder="1" applyAlignment="1">
      <alignment horizontal="center" vertical="center"/>
    </xf>
    <xf numFmtId="165" fontId="11" fillId="0" borderId="55" xfId="1" applyNumberFormat="1" applyFont="1" applyBorder="1" applyAlignment="1">
      <alignment horizontal="center" vertical="center"/>
    </xf>
    <xf numFmtId="165" fontId="14" fillId="0" borderId="110" xfId="1" applyNumberFormat="1" applyFont="1" applyBorder="1" applyAlignment="1">
      <alignment horizontal="center" vertical="center"/>
    </xf>
    <xf numFmtId="165" fontId="14" fillId="8" borderId="93" xfId="1" applyNumberFormat="1" applyFont="1" applyFill="1" applyBorder="1" applyAlignment="1">
      <alignment horizontal="center" vertical="center" wrapText="1"/>
    </xf>
    <xf numFmtId="165" fontId="14" fillId="8" borderId="112" xfId="1" applyNumberFormat="1" applyFont="1" applyFill="1" applyBorder="1" applyAlignment="1">
      <alignment horizontal="center" vertical="center" wrapText="1"/>
    </xf>
    <xf numFmtId="165" fontId="14" fillId="0" borderId="50" xfId="1" applyNumberFormat="1" applyFont="1" applyBorder="1" applyAlignment="1">
      <alignment horizontal="center" vertical="center"/>
    </xf>
    <xf numFmtId="165" fontId="11" fillId="0" borderId="50" xfId="1" applyNumberFormat="1" applyFont="1" applyBorder="1" applyAlignment="1">
      <alignment horizontal="center" vertical="center"/>
    </xf>
    <xf numFmtId="165" fontId="14" fillId="0" borderId="60" xfId="1" applyNumberFormat="1" applyFont="1" applyBorder="1" applyAlignment="1">
      <alignment horizontal="center" vertical="center"/>
    </xf>
    <xf numFmtId="165" fontId="14" fillId="0" borderId="51" xfId="1" applyNumberFormat="1" applyFont="1" applyBorder="1" applyAlignment="1">
      <alignment horizontal="center" vertical="center"/>
    </xf>
    <xf numFmtId="165" fontId="10" fillId="0" borderId="51" xfId="1" applyNumberFormat="1" applyFont="1" applyBorder="1" applyAlignment="1">
      <alignment horizontal="center" vertical="center"/>
    </xf>
    <xf numFmtId="165" fontId="14" fillId="0" borderId="61" xfId="1" applyNumberFormat="1" applyFont="1" applyBorder="1" applyAlignment="1">
      <alignment horizontal="center" vertical="center"/>
    </xf>
    <xf numFmtId="165" fontId="14" fillId="8" borderId="99" xfId="1" applyNumberFormat="1" applyFont="1" applyFill="1" applyBorder="1" applyAlignment="1">
      <alignment horizontal="center" vertical="center" wrapText="1"/>
    </xf>
    <xf numFmtId="165" fontId="14" fillId="8" borderId="117" xfId="1" applyNumberFormat="1" applyFont="1" applyFill="1" applyBorder="1" applyAlignment="1">
      <alignment horizontal="center" vertical="center" wrapText="1"/>
    </xf>
    <xf numFmtId="165" fontId="22" fillId="4" borderId="80" xfId="1" applyNumberFormat="1" applyFont="1" applyFill="1" applyBorder="1" applyAlignment="1">
      <alignment horizontal="center" vertical="center" wrapText="1"/>
    </xf>
    <xf numFmtId="165" fontId="22" fillId="4" borderId="102" xfId="1" applyNumberFormat="1" applyFont="1" applyFill="1" applyBorder="1" applyAlignment="1">
      <alignment horizontal="center" vertical="center" wrapText="1"/>
    </xf>
    <xf numFmtId="165" fontId="14" fillId="0" borderId="86" xfId="1" applyNumberFormat="1" applyFont="1" applyBorder="1" applyAlignment="1">
      <alignment horizontal="center" vertical="center"/>
    </xf>
    <xf numFmtId="165" fontId="14" fillId="0" borderId="127" xfId="1" applyNumberFormat="1" applyFont="1" applyBorder="1" applyAlignment="1">
      <alignment horizontal="center" vertical="center"/>
    </xf>
    <xf numFmtId="0" fontId="11" fillId="9" borderId="73" xfId="0" applyFont="1" applyFill="1" applyBorder="1" applyAlignment="1">
      <alignment vertical="center"/>
    </xf>
    <xf numFmtId="0" fontId="11" fillId="9" borderId="74" xfId="0" applyFont="1" applyFill="1" applyBorder="1" applyAlignment="1">
      <alignment vertical="center"/>
    </xf>
    <xf numFmtId="0" fontId="11" fillId="9" borderId="76" xfId="0" applyFont="1" applyFill="1" applyBorder="1" applyAlignment="1">
      <alignment vertical="center"/>
    </xf>
    <xf numFmtId="0" fontId="11" fillId="9" borderId="83" xfId="0" applyFont="1" applyFill="1" applyBorder="1" applyAlignment="1">
      <alignment vertical="center"/>
    </xf>
    <xf numFmtId="0" fontId="11" fillId="9" borderId="70" xfId="0" applyFont="1" applyFill="1" applyBorder="1" applyAlignment="1">
      <alignment vertical="center"/>
    </xf>
    <xf numFmtId="164" fontId="8" fillId="7" borderId="0" xfId="3" applyNumberFormat="1" applyFont="1" applyFill="1" applyAlignment="1">
      <alignment horizontal="center" vertical="center" wrapText="1"/>
    </xf>
    <xf numFmtId="165" fontId="10" fillId="7" borderId="0" xfId="1" applyNumberFormat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0" fontId="15" fillId="0" borderId="23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130" xfId="3" applyFont="1" applyBorder="1" applyAlignment="1">
      <alignment horizontal="center" vertical="center"/>
    </xf>
    <xf numFmtId="164" fontId="9" fillId="5" borderId="37" xfId="0" applyNumberFormat="1" applyFont="1" applyFill="1" applyBorder="1" applyAlignment="1">
      <alignment horizontal="center" vertical="center" wrapText="1"/>
    </xf>
    <xf numFmtId="0" fontId="17" fillId="3" borderId="0" xfId="0" quotePrefix="1" applyFont="1" applyFill="1"/>
    <xf numFmtId="0" fontId="17" fillId="0" borderId="0" xfId="3" applyFont="1" applyAlignment="1">
      <alignment vertical="center"/>
    </xf>
    <xf numFmtId="0" fontId="3" fillId="0" borderId="142" xfId="3" applyBorder="1" applyAlignment="1">
      <alignment vertical="center"/>
    </xf>
    <xf numFmtId="0" fontId="3" fillId="0" borderId="136" xfId="3" applyBorder="1" applyAlignment="1">
      <alignment vertical="center"/>
    </xf>
    <xf numFmtId="0" fontId="3" fillId="0" borderId="147" xfId="3" applyBorder="1" applyAlignment="1">
      <alignment vertical="center"/>
    </xf>
    <xf numFmtId="0" fontId="17" fillId="5" borderId="21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4" fillId="5" borderId="149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5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0" fontId="10" fillId="8" borderId="115" xfId="0" applyFont="1" applyFill="1" applyBorder="1" applyAlignment="1">
      <alignment horizontal="center" vertical="center" wrapText="1"/>
    </xf>
    <xf numFmtId="0" fontId="14" fillId="8" borderId="115" xfId="0" applyFont="1" applyFill="1" applyBorder="1" applyAlignment="1">
      <alignment horizontal="center" vertical="center" wrapText="1"/>
    </xf>
    <xf numFmtId="0" fontId="14" fillId="8" borderId="152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5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49" xfId="0" applyFont="1" applyBorder="1" applyAlignment="1">
      <alignment horizontal="center" vertical="center"/>
    </xf>
    <xf numFmtId="0" fontId="10" fillId="8" borderId="154" xfId="0" applyFont="1" applyFill="1" applyBorder="1" applyAlignment="1">
      <alignment horizontal="center" vertical="center" wrapText="1"/>
    </xf>
    <xf numFmtId="0" fontId="14" fillId="8" borderId="154" xfId="0" applyFont="1" applyFill="1" applyBorder="1" applyAlignment="1">
      <alignment horizontal="center" vertical="center" wrapText="1"/>
    </xf>
    <xf numFmtId="0" fontId="14" fillId="8" borderId="155" xfId="0" applyFont="1" applyFill="1" applyBorder="1" applyAlignment="1">
      <alignment horizontal="center" vertical="center" wrapText="1"/>
    </xf>
    <xf numFmtId="0" fontId="10" fillId="4" borderId="111" xfId="0" applyFont="1" applyFill="1" applyBorder="1" applyAlignment="1">
      <alignment horizontal="center" vertical="center" wrapText="1"/>
    </xf>
    <xf numFmtId="0" fontId="22" fillId="4" borderId="111" xfId="0" applyFont="1" applyFill="1" applyBorder="1" applyAlignment="1">
      <alignment horizontal="center" vertical="center" wrapText="1"/>
    </xf>
    <xf numFmtId="0" fontId="22" fillId="4" borderId="156" xfId="0" applyFont="1" applyFill="1" applyBorder="1" applyAlignment="1">
      <alignment horizontal="center" vertical="center" wrapText="1"/>
    </xf>
    <xf numFmtId="0" fontId="11" fillId="0" borderId="157" xfId="0" applyFont="1" applyBorder="1" applyAlignment="1">
      <alignment horizontal="center" vertical="center"/>
    </xf>
    <xf numFmtId="0" fontId="14" fillId="0" borderId="157" xfId="0" applyFont="1" applyBorder="1" applyAlignment="1">
      <alignment horizontal="center" vertical="center"/>
    </xf>
    <xf numFmtId="0" fontId="14" fillId="0" borderId="15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6" borderId="78" xfId="3" applyFont="1" applyFill="1" applyBorder="1" applyAlignment="1">
      <alignment horizontal="center" vertical="center"/>
    </xf>
    <xf numFmtId="0" fontId="15" fillId="6" borderId="13" xfId="3" applyFont="1" applyFill="1" applyBorder="1" applyAlignment="1">
      <alignment horizontal="center" vertical="center"/>
    </xf>
    <xf numFmtId="0" fontId="15" fillId="6" borderId="2" xfId="3" applyFont="1" applyFill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26" xfId="3" applyFont="1" applyBorder="1" applyAlignment="1">
      <alignment horizontal="center" vertical="center" wrapText="1"/>
    </xf>
    <xf numFmtId="0" fontId="15" fillId="0" borderId="109" xfId="3" applyFont="1" applyBorder="1" applyAlignment="1">
      <alignment horizontal="center" vertical="center" wrapText="1"/>
    </xf>
    <xf numFmtId="0" fontId="15" fillId="6" borderId="44" xfId="3" applyFont="1" applyFill="1" applyBorder="1" applyAlignment="1">
      <alignment horizontal="center" vertical="center"/>
    </xf>
    <xf numFmtId="0" fontId="15" fillId="6" borderId="125" xfId="3" applyFont="1" applyFill="1" applyBorder="1" applyAlignment="1">
      <alignment horizontal="center" vertical="center"/>
    </xf>
    <xf numFmtId="0" fontId="15" fillId="6" borderId="30" xfId="3" applyFont="1" applyFill="1" applyBorder="1" applyAlignment="1">
      <alignment horizontal="center" vertical="center"/>
    </xf>
    <xf numFmtId="0" fontId="7" fillId="0" borderId="67" xfId="3" applyFont="1" applyBorder="1" applyAlignment="1">
      <alignment horizontal="center" vertical="center"/>
    </xf>
    <xf numFmtId="9" fontId="6" fillId="0" borderId="0" xfId="1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8" borderId="10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8" borderId="107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8" xfId="3" applyFont="1" applyBorder="1" applyAlignment="1">
      <alignment horizontal="center" vertical="center" wrapText="1"/>
    </xf>
    <xf numFmtId="0" fontId="15" fillId="0" borderId="129" xfId="3" applyFont="1" applyBorder="1" applyAlignment="1">
      <alignment horizontal="center" vertical="center" wrapText="1"/>
    </xf>
    <xf numFmtId="0" fontId="11" fillId="0" borderId="123" xfId="3" applyFont="1" applyBorder="1" applyAlignment="1">
      <alignment horizontal="center" vertical="center" wrapText="1"/>
    </xf>
    <xf numFmtId="0" fontId="32" fillId="0" borderId="124" xfId="3" applyFont="1" applyBorder="1" applyAlignment="1">
      <alignment horizontal="center" vertical="center" wrapText="1"/>
    </xf>
    <xf numFmtId="0" fontId="15" fillId="0" borderId="42" xfId="3" applyFont="1" applyBorder="1" applyAlignment="1">
      <alignment horizontal="center" vertical="center" wrapText="1"/>
    </xf>
    <xf numFmtId="0" fontId="31" fillId="0" borderId="0" xfId="3" applyFont="1" applyAlignment="1">
      <alignment horizontal="left" vertical="center"/>
    </xf>
    <xf numFmtId="0" fontId="31" fillId="0" borderId="0" xfId="3" applyFont="1" applyAlignment="1">
      <alignment vertical="center"/>
    </xf>
    <xf numFmtId="0" fontId="7" fillId="0" borderId="131" xfId="3" applyFont="1" applyBorder="1" applyAlignment="1">
      <alignment vertical="center"/>
    </xf>
    <xf numFmtId="0" fontId="29" fillId="0" borderId="118" xfId="3" applyFont="1" applyBorder="1" applyAlignment="1">
      <alignment vertical="center"/>
    </xf>
    <xf numFmtId="0" fontId="3" fillId="0" borderId="142" xfId="3" applyBorder="1" applyAlignment="1">
      <alignment horizontal="left" vertical="center"/>
    </xf>
    <xf numFmtId="0" fontId="3" fillId="0" borderId="136" xfId="3" applyBorder="1" applyAlignment="1">
      <alignment horizontal="left" vertical="center"/>
    </xf>
    <xf numFmtId="0" fontId="3" fillId="0" borderId="142" xfId="3" applyBorder="1" applyAlignment="1">
      <alignment vertical="center" wrapText="1"/>
    </xf>
    <xf numFmtId="0" fontId="15" fillId="0" borderId="131" xfId="3" applyFont="1" applyBorder="1" applyAlignment="1">
      <alignment horizontal="center" vertical="center" wrapText="1"/>
    </xf>
    <xf numFmtId="0" fontId="15" fillId="0" borderId="118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65" xfId="3" applyFont="1" applyBorder="1" applyAlignment="1">
      <alignment horizontal="center" vertical="center"/>
    </xf>
    <xf numFmtId="0" fontId="15" fillId="0" borderId="134" xfId="3" applyFont="1" applyBorder="1" applyAlignment="1">
      <alignment horizontal="center" vertical="center"/>
    </xf>
    <xf numFmtId="0" fontId="15" fillId="0" borderId="143" xfId="3" applyFont="1" applyBorder="1" applyAlignment="1">
      <alignment horizontal="center" vertical="center"/>
    </xf>
    <xf numFmtId="0" fontId="15" fillId="0" borderId="162" xfId="3" applyFont="1" applyBorder="1" applyAlignment="1">
      <alignment horizontal="center" vertical="center" wrapText="1"/>
    </xf>
    <xf numFmtId="0" fontId="15" fillId="0" borderId="140" xfId="3" applyFont="1" applyBorder="1" applyAlignment="1">
      <alignment horizontal="center" vertical="center" wrapText="1"/>
    </xf>
    <xf numFmtId="0" fontId="15" fillId="0" borderId="135" xfId="3" applyFont="1" applyBorder="1" applyAlignment="1">
      <alignment horizontal="center" vertical="center"/>
    </xf>
    <xf numFmtId="0" fontId="15" fillId="0" borderId="146" xfId="3" applyFont="1" applyBorder="1" applyAlignment="1">
      <alignment horizontal="center" vertical="center" wrapText="1"/>
    </xf>
    <xf numFmtId="0" fontId="15" fillId="0" borderId="138" xfId="3" applyFont="1" applyBorder="1" applyAlignment="1">
      <alignment horizontal="center" vertical="center"/>
    </xf>
    <xf numFmtId="0" fontId="15" fillId="0" borderId="148" xfId="3" applyFont="1" applyBorder="1" applyAlignment="1">
      <alignment horizontal="center" vertical="center"/>
    </xf>
    <xf numFmtId="0" fontId="15" fillId="0" borderId="125" xfId="3" applyFont="1" applyBorder="1" applyAlignment="1">
      <alignment horizontal="center" vertical="center"/>
    </xf>
    <xf numFmtId="0" fontId="15" fillId="0" borderId="101" xfId="3" applyFont="1" applyBorder="1" applyAlignment="1">
      <alignment horizontal="center" vertical="center" wrapText="1"/>
    </xf>
    <xf numFmtId="0" fontId="11" fillId="0" borderId="170" xfId="3" applyFont="1" applyBorder="1" applyAlignment="1">
      <alignment horizontal="center" vertical="center" wrapText="1"/>
    </xf>
    <xf numFmtId="0" fontId="7" fillId="0" borderId="172" xfId="3" applyFont="1" applyBorder="1" applyAlignment="1">
      <alignment horizontal="center" vertical="center"/>
    </xf>
    <xf numFmtId="0" fontId="7" fillId="0" borderId="64" xfId="3" applyFont="1" applyBorder="1" applyAlignment="1">
      <alignment horizontal="center" vertical="center"/>
    </xf>
    <xf numFmtId="0" fontId="11" fillId="6" borderId="123" xfId="3" applyFont="1" applyFill="1" applyBorder="1" applyAlignment="1">
      <alignment horizontal="center" vertical="center" wrapText="1"/>
    </xf>
    <xf numFmtId="0" fontId="15" fillId="6" borderId="143" xfId="3" applyFont="1" applyFill="1" applyBorder="1" applyAlignment="1">
      <alignment horizontal="center" vertical="center"/>
    </xf>
    <xf numFmtId="0" fontId="15" fillId="6" borderId="15" xfId="3" applyFont="1" applyFill="1" applyBorder="1" applyAlignment="1">
      <alignment horizontal="center" vertical="center"/>
    </xf>
    <xf numFmtId="0" fontId="32" fillId="6" borderId="124" xfId="3" applyFont="1" applyFill="1" applyBorder="1" applyAlignment="1">
      <alignment horizontal="center" vertical="center" wrapText="1"/>
    </xf>
    <xf numFmtId="0" fontId="15" fillId="6" borderId="134" xfId="3" applyFont="1" applyFill="1" applyBorder="1" applyAlignment="1">
      <alignment horizontal="center" vertical="center"/>
    </xf>
    <xf numFmtId="0" fontId="15" fillId="6" borderId="23" xfId="3" applyFont="1" applyFill="1" applyBorder="1" applyAlignment="1">
      <alignment horizontal="center" vertical="center"/>
    </xf>
    <xf numFmtId="0" fontId="15" fillId="6" borderId="138" xfId="3" applyFont="1" applyFill="1" applyBorder="1" applyAlignment="1">
      <alignment horizontal="center" vertical="center"/>
    </xf>
    <xf numFmtId="0" fontId="15" fillId="6" borderId="0" xfId="3" applyFont="1" applyFill="1" applyAlignment="1">
      <alignment horizontal="center" vertical="center"/>
    </xf>
    <xf numFmtId="0" fontId="15" fillId="6" borderId="34" xfId="3" applyFont="1" applyFill="1" applyBorder="1" applyAlignment="1">
      <alignment horizontal="center" vertical="center"/>
    </xf>
    <xf numFmtId="0" fontId="15" fillId="6" borderId="35" xfId="3" applyFont="1" applyFill="1" applyBorder="1" applyAlignment="1">
      <alignment horizontal="center" vertical="center"/>
    </xf>
    <xf numFmtId="0" fontId="32" fillId="6" borderId="167" xfId="3" applyFont="1" applyFill="1" applyBorder="1" applyAlignment="1">
      <alignment horizontal="center" vertical="center" wrapText="1"/>
    </xf>
    <xf numFmtId="0" fontId="15" fillId="6" borderId="168" xfId="3" applyFont="1" applyFill="1" applyBorder="1" applyAlignment="1">
      <alignment horizontal="center" vertical="center"/>
    </xf>
    <xf numFmtId="0" fontId="15" fillId="6" borderId="66" xfId="3" applyFont="1" applyFill="1" applyBorder="1" applyAlignment="1">
      <alignment horizontal="center" vertical="center"/>
    </xf>
    <xf numFmtId="0" fontId="15" fillId="6" borderId="169" xfId="3" applyFont="1" applyFill="1" applyBorder="1" applyAlignment="1">
      <alignment horizontal="center" vertical="center"/>
    </xf>
    <xf numFmtId="0" fontId="15" fillId="6" borderId="69" xfId="3" applyFont="1" applyFill="1" applyBorder="1" applyAlignment="1">
      <alignment horizontal="center" vertical="center"/>
    </xf>
    <xf numFmtId="0" fontId="3" fillId="6" borderId="144" xfId="3" applyFill="1" applyBorder="1" applyAlignment="1">
      <alignment horizontal="left" vertical="center"/>
    </xf>
    <xf numFmtId="0" fontId="15" fillId="6" borderId="145" xfId="3" applyFont="1" applyFill="1" applyBorder="1" applyAlignment="1">
      <alignment horizontal="center" vertical="center"/>
    </xf>
    <xf numFmtId="0" fontId="15" fillId="6" borderId="3" xfId="3" applyFont="1" applyFill="1" applyBorder="1" applyAlignment="1">
      <alignment horizontal="center" vertical="center"/>
    </xf>
    <xf numFmtId="0" fontId="15" fillId="6" borderId="18" xfId="3" applyFont="1" applyFill="1" applyBorder="1" applyAlignment="1">
      <alignment horizontal="center" vertical="center"/>
    </xf>
    <xf numFmtId="0" fontId="15" fillId="6" borderId="32" xfId="3" applyFont="1" applyFill="1" applyBorder="1" applyAlignment="1">
      <alignment horizontal="center" vertical="center"/>
    </xf>
    <xf numFmtId="0" fontId="3" fillId="6" borderId="136" xfId="3" applyFill="1" applyBorder="1" applyAlignment="1">
      <alignment horizontal="left" vertical="center"/>
    </xf>
    <xf numFmtId="0" fontId="15" fillId="6" borderId="135" xfId="3" applyFont="1" applyFill="1" applyBorder="1" applyAlignment="1">
      <alignment horizontal="center" vertical="center"/>
    </xf>
    <xf numFmtId="0" fontId="15" fillId="6" borderId="8" xfId="3" applyFont="1" applyFill="1" applyBorder="1" applyAlignment="1">
      <alignment horizontal="center" vertical="center"/>
    </xf>
    <xf numFmtId="0" fontId="3" fillId="6" borderId="142" xfId="3" applyFill="1" applyBorder="1" applyAlignment="1">
      <alignment vertical="center"/>
    </xf>
    <xf numFmtId="0" fontId="3" fillId="6" borderId="136" xfId="3" applyFill="1" applyBorder="1" applyAlignment="1">
      <alignment vertical="center"/>
    </xf>
    <xf numFmtId="0" fontId="3" fillId="6" borderId="141" xfId="3" applyFill="1" applyBorder="1" applyAlignment="1">
      <alignment vertical="center" wrapText="1"/>
    </xf>
    <xf numFmtId="0" fontId="15" fillId="6" borderId="140" xfId="3" applyFont="1" applyFill="1" applyBorder="1" applyAlignment="1">
      <alignment horizontal="center" vertical="center"/>
    </xf>
    <xf numFmtId="0" fontId="15" fillId="6" borderId="118" xfId="3" applyFont="1" applyFill="1" applyBorder="1" applyAlignment="1">
      <alignment horizontal="center" vertical="center"/>
    </xf>
    <xf numFmtId="0" fontId="15" fillId="6" borderId="129" xfId="3" applyFont="1" applyFill="1" applyBorder="1" applyAlignment="1">
      <alignment horizontal="center" vertical="center"/>
    </xf>
    <xf numFmtId="0" fontId="15" fillId="6" borderId="109" xfId="3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7" fillId="5" borderId="71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3" borderId="0" xfId="0" quotePrefix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4" fontId="8" fillId="5" borderId="38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0" fontId="8" fillId="5" borderId="103" xfId="0" applyFont="1" applyFill="1" applyBorder="1" applyAlignment="1">
      <alignment horizontal="center" vertical="center" textRotation="90"/>
    </xf>
    <xf numFmtId="0" fontId="8" fillId="5" borderId="104" xfId="0" applyFont="1" applyFill="1" applyBorder="1" applyAlignment="1">
      <alignment horizontal="center" vertical="center" textRotation="90"/>
    </xf>
    <xf numFmtId="0" fontId="8" fillId="5" borderId="105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/>
    </xf>
    <xf numFmtId="0" fontId="10" fillId="8" borderId="89" xfId="0" applyFont="1" applyFill="1" applyBorder="1" applyAlignment="1">
      <alignment horizontal="center" vertical="center"/>
    </xf>
    <xf numFmtId="0" fontId="10" fillId="8" borderId="9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78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textRotation="90" wrapText="1"/>
    </xf>
    <xf numFmtId="0" fontId="8" fillId="5" borderId="3" xfId="0" applyFont="1" applyFill="1" applyBorder="1" applyAlignment="1">
      <alignment horizontal="center" vertical="center" textRotation="90" wrapText="1"/>
    </xf>
    <xf numFmtId="0" fontId="10" fillId="8" borderId="95" xfId="0" applyFont="1" applyFill="1" applyBorder="1" applyAlignment="1">
      <alignment horizontal="center" vertical="center"/>
    </xf>
    <xf numFmtId="0" fontId="10" fillId="8" borderId="96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17" fillId="5" borderId="16" xfId="0" applyFont="1" applyFill="1" applyBorder="1" applyAlignment="1">
      <alignment horizontal="center" vertical="center"/>
    </xf>
    <xf numFmtId="0" fontId="17" fillId="5" borderId="1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5" fillId="5" borderId="61" xfId="3" applyNumberFormat="1" applyFont="1" applyFill="1" applyBorder="1" applyAlignment="1">
      <alignment horizontal="center" vertical="center" wrapText="1"/>
    </xf>
    <xf numFmtId="164" fontId="5" fillId="5" borderId="16" xfId="3" applyNumberFormat="1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8" fillId="5" borderId="78" xfId="0" applyFont="1" applyFill="1" applyBorder="1" applyAlignment="1">
      <alignment horizontal="center" vertical="center" textRotation="90" wrapText="1"/>
    </xf>
    <xf numFmtId="0" fontId="7" fillId="0" borderId="62" xfId="3" applyFont="1" applyBorder="1" applyAlignment="1">
      <alignment horizontal="center" vertical="center" wrapText="1"/>
    </xf>
    <xf numFmtId="0" fontId="7" fillId="0" borderId="163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0" fontId="7" fillId="0" borderId="171" xfId="3" applyFont="1" applyBorder="1" applyAlignment="1">
      <alignment horizontal="center" vertical="center" wrapText="1"/>
    </xf>
    <xf numFmtId="0" fontId="17" fillId="0" borderId="127" xfId="3" applyFont="1" applyBorder="1" applyAlignment="1">
      <alignment horizontal="center" vertical="center" wrapText="1"/>
    </xf>
    <xf numFmtId="0" fontId="17" fillId="0" borderId="159" xfId="3" applyFont="1" applyBorder="1" applyAlignment="1">
      <alignment horizontal="center" vertical="center" wrapText="1"/>
    </xf>
    <xf numFmtId="0" fontId="17" fillId="0" borderId="164" xfId="3" applyFont="1" applyBorder="1" applyAlignment="1">
      <alignment horizontal="center" vertical="center"/>
    </xf>
    <xf numFmtId="0" fontId="17" fillId="0" borderId="161" xfId="3" applyFont="1" applyBorder="1" applyAlignment="1">
      <alignment horizontal="center" vertical="center"/>
    </xf>
    <xf numFmtId="0" fontId="7" fillId="0" borderId="165" xfId="3" applyFont="1" applyBorder="1" applyAlignment="1">
      <alignment horizontal="center" vertical="center"/>
    </xf>
    <xf numFmtId="0" fontId="7" fillId="0" borderId="157" xfId="3" applyFont="1" applyBorder="1" applyAlignment="1">
      <alignment horizontal="center" vertical="center"/>
    </xf>
    <xf numFmtId="0" fontId="7" fillId="0" borderId="166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/>
    </xf>
    <xf numFmtId="0" fontId="8" fillId="0" borderId="104" xfId="3" applyFont="1" applyBorder="1" applyAlignment="1">
      <alignment horizontal="center" vertical="center" textRotation="90" wrapText="1"/>
    </xf>
    <xf numFmtId="0" fontId="4" fillId="0" borderId="121" xfId="3" applyFont="1" applyBorder="1" applyAlignment="1">
      <alignment horizontal="center" vertical="center" textRotation="90" wrapText="1"/>
    </xf>
    <xf numFmtId="0" fontId="25" fillId="0" borderId="113" xfId="3" applyFont="1" applyBorder="1" applyAlignment="1">
      <alignment horizontal="center" vertical="center" textRotation="90" wrapText="1"/>
    </xf>
    <xf numFmtId="0" fontId="25" fillId="0" borderId="104" xfId="3" applyFont="1" applyBorder="1" applyAlignment="1">
      <alignment horizontal="center" vertical="center" textRotation="90" wrapText="1"/>
    </xf>
    <xf numFmtId="0" fontId="25" fillId="0" borderId="116" xfId="3" applyFont="1" applyBorder="1" applyAlignment="1">
      <alignment horizontal="center" vertical="center" textRotation="90" wrapText="1"/>
    </xf>
    <xf numFmtId="0" fontId="28" fillId="0" borderId="122" xfId="3" applyFont="1" applyBorder="1" applyAlignment="1">
      <alignment horizontal="center" vertical="center" textRotation="90" wrapText="1"/>
    </xf>
    <xf numFmtId="0" fontId="28" fillId="0" borderId="121" xfId="3" applyFont="1" applyBorder="1" applyAlignment="1">
      <alignment horizontal="center" vertical="center" textRotation="90" wrapText="1"/>
    </xf>
    <xf numFmtId="0" fontId="28" fillId="0" borderId="160" xfId="3" applyFont="1" applyBorder="1" applyAlignment="1">
      <alignment horizontal="center" vertical="center" textRotation="90" wrapText="1"/>
    </xf>
    <xf numFmtId="0" fontId="3" fillId="6" borderId="132" xfId="3" applyFill="1" applyBorder="1" applyAlignment="1">
      <alignment horizontal="left" vertical="center"/>
    </xf>
    <xf numFmtId="0" fontId="3" fillId="6" borderId="137" xfId="3" applyFill="1" applyBorder="1" applyAlignment="1">
      <alignment horizontal="left" vertical="center"/>
    </xf>
    <xf numFmtId="0" fontId="7" fillId="0" borderId="36" xfId="3" applyFont="1" applyBorder="1" applyAlignment="1">
      <alignment horizontal="center" vertical="center"/>
    </xf>
    <xf numFmtId="0" fontId="7" fillId="0" borderId="63" xfId="3" applyFont="1" applyBorder="1" applyAlignment="1">
      <alignment horizontal="center" vertical="center"/>
    </xf>
    <xf numFmtId="0" fontId="30" fillId="0" borderId="113" xfId="3" applyFont="1" applyBorder="1" applyAlignment="1">
      <alignment horizontal="center" vertical="center" textRotation="90" wrapText="1"/>
    </xf>
    <xf numFmtId="0" fontId="30" fillId="0" borderId="104" xfId="3" applyFont="1" applyBorder="1" applyAlignment="1">
      <alignment horizontal="center" vertical="center" textRotation="90" wrapText="1"/>
    </xf>
    <xf numFmtId="0" fontId="30" fillId="0" borderId="105" xfId="3" applyFont="1" applyBorder="1" applyAlignment="1">
      <alignment horizontal="center" vertical="center" textRotation="90" wrapText="1"/>
    </xf>
    <xf numFmtId="0" fontId="4" fillId="0" borderId="113" xfId="3" applyFont="1" applyBorder="1" applyAlignment="1">
      <alignment horizontal="center" vertical="center" textRotation="90" wrapText="1"/>
    </xf>
    <xf numFmtId="0" fontId="4" fillId="0" borderId="104" xfId="3" applyFont="1" applyBorder="1" applyAlignment="1">
      <alignment horizontal="center" vertical="center" textRotation="90" wrapText="1"/>
    </xf>
    <xf numFmtId="0" fontId="4" fillId="0" borderId="105" xfId="3" applyFont="1" applyBorder="1" applyAlignment="1">
      <alignment horizontal="center" vertical="center" textRotation="90" wrapText="1"/>
    </xf>
    <xf numFmtId="0" fontId="8" fillId="0" borderId="105" xfId="3" applyFont="1" applyBorder="1" applyAlignment="1">
      <alignment horizontal="center" vertical="center" textRotation="90" wrapText="1"/>
    </xf>
    <xf numFmtId="0" fontId="3" fillId="0" borderId="139" xfId="3" applyBorder="1" applyAlignment="1">
      <alignment horizontal="left" vertical="center"/>
    </xf>
    <xf numFmtId="0" fontId="3" fillId="0" borderId="133" xfId="3" applyBorder="1" applyAlignment="1">
      <alignment horizontal="left" vertical="center"/>
    </xf>
    <xf numFmtId="0" fontId="3" fillId="6" borderId="133" xfId="3" applyFill="1" applyBorder="1" applyAlignment="1">
      <alignment horizontal="left" vertical="center"/>
    </xf>
    <xf numFmtId="0" fontId="3" fillId="0" borderId="132" xfId="3" applyBorder="1" applyAlignment="1">
      <alignment horizontal="left" vertical="center"/>
    </xf>
  </cellXfs>
  <cellStyles count="11">
    <cellStyle name="Normal" xfId="0" builtinId="0"/>
    <cellStyle name="Normal 2" xfId="3" xr:uid="{00000000-0005-0000-0000-000002000000}"/>
    <cellStyle name="Normal 3" xfId="8" xr:uid="{00000000-0005-0000-0000-000003000000}"/>
    <cellStyle name="Normal 4" xfId="10" xr:uid="{00000000-0005-0000-0000-000004000000}"/>
    <cellStyle name="Porcentagem" xfId="1" builtinId="5"/>
    <cellStyle name="Porcentagem 2" xfId="6" xr:uid="{00000000-0005-0000-0000-000006000000}"/>
    <cellStyle name="Porcentagem 2 2" xfId="7" xr:uid="{00000000-0005-0000-0000-000007000000}"/>
    <cellStyle name="Porcentagem 3" xfId="9" xr:uid="{00000000-0005-0000-0000-000008000000}"/>
    <cellStyle name="Separador de milhares 2" xfId="4" xr:uid="{00000000-0005-0000-0000-000009000000}"/>
    <cellStyle name="Separador de milhares 2 2" xfId="5" xr:uid="{00000000-0005-0000-0000-00000A000000}"/>
    <cellStyle name="Vírgula" xfId="2" builtinId="3"/>
  </cellStyles>
  <dxfs count="34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3399FF"/>
      <color rgb="FFFFFF99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HOMICÍDIOS NO DISTRITO FEDERAL</a:t>
            </a:r>
          </a:p>
          <a:p>
            <a:pPr>
              <a:defRPr sz="1600"/>
            </a:pPr>
            <a:r>
              <a:rPr lang="en-US" sz="1600"/>
              <a:t>- 8,7%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400161810453923E-2"/>
          <c:y val="0.167065052546502"/>
          <c:w val="0.83241008541992256"/>
          <c:h val="0.721848250405726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PERIODO!$G$6</c:f>
              <c:strCache>
                <c:ptCount val="1"/>
                <c:pt idx="0">
                  <c:v>JANEIRO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PERIODO!$G$8:$H$8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0-44AF-B26F-9888E3293031}"/>
            </c:ext>
          </c:extLst>
        </c:ser>
        <c:ser>
          <c:idx val="1"/>
          <c:order val="1"/>
          <c:tx>
            <c:strRef>
              <c:f>PERIODO!$I$6</c:f>
              <c:strCache>
                <c:ptCount val="1"/>
                <c:pt idx="0">
                  <c:v>FEVEREIRO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PERIODO!$I$8:$J$8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0-44AF-B26F-9888E3293031}"/>
            </c:ext>
          </c:extLst>
        </c:ser>
        <c:ser>
          <c:idx val="2"/>
          <c:order val="2"/>
          <c:tx>
            <c:strRef>
              <c:f>PERIODO!$K$6</c:f>
              <c:strCache>
                <c:ptCount val="1"/>
                <c:pt idx="0">
                  <c:v>MARÇO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PERIODO!$K$8:$L$8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0-44AF-B26F-9888E3293031}"/>
            </c:ext>
          </c:extLst>
        </c:ser>
        <c:ser>
          <c:idx val="3"/>
          <c:order val="3"/>
          <c:tx>
            <c:strRef>
              <c:f>PERIODO!$M$6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PERIODO!$M$8:$N$8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0-44AF-B26F-9888E3293031}"/>
            </c:ext>
          </c:extLst>
        </c:ser>
        <c:ser>
          <c:idx val="4"/>
          <c:order val="4"/>
          <c:tx>
            <c:strRef>
              <c:f>PERIODO!$O$6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PERIODO!$O$8:$P$8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0-44AF-B26F-9888E3293031}"/>
            </c:ext>
          </c:extLst>
        </c:ser>
        <c:ser>
          <c:idx val="5"/>
          <c:order val="5"/>
          <c:tx>
            <c:strRef>
              <c:f>PERIODO!$Q$6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PERIODO!$Q$8:$R$8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0-44AF-B26F-9888E3293031}"/>
            </c:ext>
          </c:extLst>
        </c:ser>
        <c:ser>
          <c:idx val="6"/>
          <c:order val="6"/>
          <c:tx>
            <c:strRef>
              <c:f>PERIODO!$S$6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PERIODO!$S$8:$T$8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D0-44AF-B26F-9888E3293031}"/>
            </c:ext>
          </c:extLst>
        </c:ser>
        <c:ser>
          <c:idx val="7"/>
          <c:order val="7"/>
          <c:tx>
            <c:strRef>
              <c:f>PERIODO!$U$6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PERIODO!$U$8:$V$8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6BD0-44AF-B26F-9888E3293031}"/>
            </c:ext>
          </c:extLst>
        </c:ser>
        <c:ser>
          <c:idx val="8"/>
          <c:order val="8"/>
          <c:tx>
            <c:strRef>
              <c:f>PERIODO!$W$6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PERIODO!$C$7:$D$7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PERIODO!$W$8:$X$8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6BD0-44AF-B26F-9888E3293031}"/>
            </c:ext>
          </c:extLst>
        </c:ser>
        <c:ser>
          <c:idx val="9"/>
          <c:order val="9"/>
          <c:tx>
            <c:strRef>
              <c:f>PERIODO!$Y$6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PERIODO!$Y$8:$Z$8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6BD0-44AF-B26F-9888E3293031}"/>
            </c:ext>
          </c:extLst>
        </c:ser>
        <c:ser>
          <c:idx val="10"/>
          <c:order val="10"/>
          <c:tx>
            <c:strRef>
              <c:f>PERIODO!$AA$6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PERIODO!$AA$8:$AB$8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BD0-44AF-B26F-9888E3293031}"/>
            </c:ext>
          </c:extLst>
        </c:ser>
        <c:ser>
          <c:idx val="11"/>
          <c:order val="11"/>
          <c:tx>
            <c:strRef>
              <c:f>PERIODO!$AC$6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PERIODO!$AC$8:$AD$8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6BD0-44AF-B26F-9888E3293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86934752"/>
        <c:axId val="188329224"/>
        <c:axId val="0"/>
      </c:bar3DChart>
      <c:catAx>
        <c:axId val="1869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88329224"/>
        <c:crosses val="autoZero"/>
        <c:auto val="1"/>
        <c:lblAlgn val="ctr"/>
        <c:lblOffset val="100"/>
        <c:tickLblSkip val="1"/>
        <c:noMultiLvlLbl val="0"/>
      </c:catAx>
      <c:valAx>
        <c:axId val="1883292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6934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006518518518517"/>
          <c:y val="0.17105139737205879"/>
          <c:w val="0.11197611111111112"/>
          <c:h val="0.68491009138732051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39370078740157488" l="0.59055118110231186" r="0" t="0.35433070866141736" header="0.31496062000002145" footer="0.314960620000021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ACOMPANHAMENTO MENSAL DA VARIAÇÃO PERCENTUAL DA CRIMINALIDADE NO DF - COMPARATIVO 2019 E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VARIAÇÃO</c:v>
          </c:tx>
          <c:spPr>
            <a:solidFill>
              <a:srgbClr val="00B0F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61E9-4987-A3DF-785A10EE0020}"/>
              </c:ext>
            </c:extLst>
          </c:dPt>
          <c:dLbls>
            <c:dLbl>
              <c:idx val="7"/>
              <c:layout>
                <c:manualLayout>
                  <c:x val="7.3186113962287076E-17"/>
                  <c:y val="-2.49375003896510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E9-4987-A3DF-785A10EE0020}"/>
                </c:ext>
              </c:extLst>
            </c:dLbl>
            <c:dLbl>
              <c:idx val="8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1E9-4987-A3DF-785A10EE00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(PERIODO!$AF$49,PERIODO!$AI$49,PERIODO!$AL$49,PERIODO!$AO$49,PERIODO!$AR$49,PERIODO!$AU$49,PERIODO!$AX$49,PERIODO!$BA$49,PERIODO!$BD$49,PERIODO!$BG$49,PERIODO!$BJ$49,PERIODO!$BM$49)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(PERIODO!$AG$50,PERIODO!$AJ$50,PERIODO!$AM$50,PERIODO!$AP$50,PERIODO!$AS$50,PERIODO!$AV$50,PERIODO!$AY$50,PERIODO!$BB$50,PERIODO!$BE$50,PERIODO!$BH$50,PERIODO!$BK$50,PERIODO!$BN$50)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9-4987-A3DF-785A10EE0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7674096"/>
        <c:axId val="188677632"/>
      </c:barChart>
      <c:catAx>
        <c:axId val="18767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88677632"/>
        <c:crosses val="autoZero"/>
        <c:auto val="1"/>
        <c:lblAlgn val="ctr"/>
        <c:lblOffset val="100"/>
        <c:noMultiLvlLbl val="0"/>
      </c:catAx>
      <c:valAx>
        <c:axId val="18867763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8767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1995" footer="0.3149606200000199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ACOMPANHAMENTO DA VARIAÇÃO PERCENTUAL DA CRIMINALIDADE NO DF - COMPARATIVO JAN/DEZ 2016 E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VARIAÇÃO</c:v>
          </c:tx>
          <c:spPr>
            <a:solidFill>
              <a:srgbClr val="FF0000"/>
            </a:solidFill>
          </c:spPr>
          <c:invertIfNegative val="1"/>
          <c:dLbls>
            <c:dLbl>
              <c:idx val="7"/>
              <c:layout>
                <c:manualLayout>
                  <c:x val="7.3186113962287199E-17"/>
                  <c:y val="-2.493750038965104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64-466D-84BE-C15474C28C57}"/>
                </c:ext>
              </c:extLst>
            </c:dLbl>
            <c:dLbl>
              <c:idx val="8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764-466D-84BE-C15474C28C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ERIODO!$B$8,PERIODO!$B$9,PERIODO!$B$10,PERIODO!$B$12,PERIODO!$B$13,PERIODO!$B$14,PERIODO!$B$15,PERIODO!$B$16,PERIODO!$B$17,PERIODO!$B$18,PERIODO!$B$19,PERIODO!$B$20,PERIODO!$B$21,PERIODO!$B$22,PERIODO!$B$23,PERIODO!$B$24,PERIODO!$B$25,PERIODO!$B$27,PERIODO!$B$28,PERIODO!$B$29,PERIODO!$B$30,PERIODO!$B$31,PERIODO!$B$34,PERIODO!$B$35)</c:f>
              <c:strCache>
                <c:ptCount val="24"/>
                <c:pt idx="0">
                  <c:v>HOMICÍDIO</c:v>
                </c:pt>
                <c:pt idx="1">
                  <c:v>TENTATIVA DE HOMICÍDIO</c:v>
                </c:pt>
                <c:pt idx="2">
                  <c:v>LESÃO CORPORAL DOLOSA</c:v>
                </c:pt>
                <c:pt idx="3">
                  <c:v>LATROCÍNIO</c:v>
                </c:pt>
                <c:pt idx="4">
                  <c:v>TENTATIVA DE LATROCÍNIO</c:v>
                </c:pt>
                <c:pt idx="5">
                  <c:v>ROUBO RESTR. LIBER. DA VÍTIMA</c:v>
                </c:pt>
                <c:pt idx="6">
                  <c:v>SEQÜESTRO RELÂMPAGO</c:v>
                </c:pt>
                <c:pt idx="7">
                  <c:v>ROUBO DE CARGA</c:v>
                </c:pt>
                <c:pt idx="8">
                  <c:v>ROUBO EM COLETIVO</c:v>
                </c:pt>
                <c:pt idx="9">
                  <c:v>ROUBO A BANCO</c:v>
                </c:pt>
                <c:pt idx="10">
                  <c:v>ROUBO A CASA LOTÉRICA</c:v>
                </c:pt>
                <c:pt idx="11">
                  <c:v>ROUBO EM COMÉRCIO</c:v>
                </c:pt>
                <c:pt idx="12">
                  <c:v>ROUBO EM RESIDÊNCIA</c:v>
                </c:pt>
                <c:pt idx="13">
                  <c:v>ROUBO A CAMINHÃO DE BEBIDAS</c:v>
                </c:pt>
                <c:pt idx="14">
                  <c:v>ROUBO A POSTO DE COMBUSTÍVEL</c:v>
                </c:pt>
                <c:pt idx="15">
                  <c:v>ROUBO A TRANSEUNTE</c:v>
                </c:pt>
                <c:pt idx="16">
                  <c:v>ROUBO DE VEÍCULO</c:v>
                </c:pt>
                <c:pt idx="17">
                  <c:v>FURTO DE VEÍCULO</c:v>
                </c:pt>
                <c:pt idx="18">
                  <c:v>FURTO EM RESIDÊNCIA</c:v>
                </c:pt>
                <c:pt idx="19">
                  <c:v>FURTO EM COMÉRCIO</c:v>
                </c:pt>
                <c:pt idx="20">
                  <c:v>FURTO EM VEÍCULO</c:v>
                </c:pt>
                <c:pt idx="21">
                  <c:v>FURTO A TRANSEUNTE</c:v>
                </c:pt>
                <c:pt idx="22">
                  <c:v>ESTUPRO</c:v>
                </c:pt>
                <c:pt idx="23">
                  <c:v>ESTUPRO DE VULNERÁVEL</c:v>
                </c:pt>
              </c:strCache>
            </c:strRef>
          </c:cat>
          <c:val>
            <c:numRef>
              <c:f>(PERIODO!$F$8,PERIODO!$F$9,PERIODO!$F$10,PERIODO!$F$12,PERIODO!$F$13,PERIODO!$F$14,PERIODO!$F$15,PERIODO!$F$16,PERIODO!$F$17,PERIODO!$F$18,PERIODO!$F$19,PERIODO!$F$20,PERIODO!$F$21,PERIODO!$F$22,PERIODO!$F$23,PERIODO!$F$24,PERIODO!$F$25,PERIODO!$F$27,PERIODO!$F$28,PERIODO!$F$29,PERIODO!$F$30,PERIODO!$F$31,PERIODO!$F$34,PERIODO!$F$35)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764-466D-84BE-C15474C28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8655352"/>
        <c:axId val="187661984"/>
      </c:barChart>
      <c:catAx>
        <c:axId val="188655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87661984"/>
        <c:crosses val="autoZero"/>
        <c:auto val="1"/>
        <c:lblAlgn val="ctr"/>
        <c:lblOffset val="100"/>
        <c:noMultiLvlLbl val="0"/>
      </c:catAx>
      <c:valAx>
        <c:axId val="187661984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88655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80314954" l="0.51181102362204722" r="0.51181102362204722" t="0.78740157480314954" header="0.31496062992127943" footer="0.3149606299212794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ACOMPANHAMENTO DA VARIAÇÃO QUANTITATIVA DA CRIMINALIDADE NO DF - COMPARATIVO JAN/DEZ 2016 E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VARIAÇÃO</c:v>
          </c:tx>
          <c:spPr>
            <a:solidFill>
              <a:srgbClr val="FF0000"/>
            </a:solidFill>
          </c:spPr>
          <c:invertIfNegative val="1"/>
          <c:dLbls>
            <c:dLbl>
              <c:idx val="7"/>
              <c:layout>
                <c:manualLayout>
                  <c:x val="7.3186113962287335E-17"/>
                  <c:y val="-2.49375003896510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6A-40C2-9DF3-57062AC618DF}"/>
                </c:ext>
              </c:extLst>
            </c:dLbl>
            <c:dLbl>
              <c:idx val="8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C6A-40C2-9DF3-57062AC618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ERIODO!$B$8,PERIODO!$B$9,PERIODO!$B$10,PERIODO!$B$12,PERIODO!$B$13,PERIODO!$B$14,PERIODO!$B$15,PERIODO!$B$16,PERIODO!$B$17,PERIODO!$B$18,PERIODO!$B$19,PERIODO!$B$20,PERIODO!$B$21,PERIODO!$B$22,PERIODO!$B$23,PERIODO!$B$24,PERIODO!$B$25,PERIODO!$B$27,PERIODO!$B$28,PERIODO!$B$29,PERIODO!$B$30,PERIODO!$B$31,PERIODO!$B$34,PERIODO!$B$35)</c:f>
              <c:strCache>
                <c:ptCount val="24"/>
                <c:pt idx="0">
                  <c:v>HOMICÍDIO</c:v>
                </c:pt>
                <c:pt idx="1">
                  <c:v>TENTATIVA DE HOMICÍDIO</c:v>
                </c:pt>
                <c:pt idx="2">
                  <c:v>LESÃO CORPORAL DOLOSA</c:v>
                </c:pt>
                <c:pt idx="3">
                  <c:v>LATROCÍNIO</c:v>
                </c:pt>
                <c:pt idx="4">
                  <c:v>TENTATIVA DE LATROCÍNIO</c:v>
                </c:pt>
                <c:pt idx="5">
                  <c:v>ROUBO RESTR. LIBER. DA VÍTIMA</c:v>
                </c:pt>
                <c:pt idx="6">
                  <c:v>SEQÜESTRO RELÂMPAGO</c:v>
                </c:pt>
                <c:pt idx="7">
                  <c:v>ROUBO DE CARGA</c:v>
                </c:pt>
                <c:pt idx="8">
                  <c:v>ROUBO EM COLETIVO</c:v>
                </c:pt>
                <c:pt idx="9">
                  <c:v>ROUBO A BANCO</c:v>
                </c:pt>
                <c:pt idx="10">
                  <c:v>ROUBO A CASA LOTÉRICA</c:v>
                </c:pt>
                <c:pt idx="11">
                  <c:v>ROUBO EM COMÉRCIO</c:v>
                </c:pt>
                <c:pt idx="12">
                  <c:v>ROUBO EM RESIDÊNCIA</c:v>
                </c:pt>
                <c:pt idx="13">
                  <c:v>ROUBO A CAMINHÃO DE BEBIDAS</c:v>
                </c:pt>
                <c:pt idx="14">
                  <c:v>ROUBO A POSTO DE COMBUSTÍVEL</c:v>
                </c:pt>
                <c:pt idx="15">
                  <c:v>ROUBO A TRANSEUNTE</c:v>
                </c:pt>
                <c:pt idx="16">
                  <c:v>ROUBO DE VEÍCULO</c:v>
                </c:pt>
                <c:pt idx="17">
                  <c:v>FURTO DE VEÍCULO</c:v>
                </c:pt>
                <c:pt idx="18">
                  <c:v>FURTO EM RESIDÊNCIA</c:v>
                </c:pt>
                <c:pt idx="19">
                  <c:v>FURTO EM COMÉRCIO</c:v>
                </c:pt>
                <c:pt idx="20">
                  <c:v>FURTO EM VEÍCULO</c:v>
                </c:pt>
                <c:pt idx="21">
                  <c:v>FURTO A TRANSEUNTE</c:v>
                </c:pt>
                <c:pt idx="22">
                  <c:v>ESTUPRO</c:v>
                </c:pt>
                <c:pt idx="23">
                  <c:v>ESTUPRO DE VULNERÁVEL</c:v>
                </c:pt>
              </c:strCache>
            </c:strRef>
          </c:cat>
          <c:val>
            <c:numRef>
              <c:f>(PERIODO!$E$8,PERIODO!$E$9,PERIODO!$E$10,PERIODO!$E$12,PERIODO!$E$13,PERIODO!$E$14,PERIODO!$E$15,PERIODO!$E$16,PERIODO!$E$17,PERIODO!$E$18,PERIODO!$E$19,PERIODO!$E$20,PERIODO!$E$21,PERIODO!$E$22,PERIODO!$E$23,PERIODO!$E$24,PERIODO!$E$25,PERIODO!$E$27,PERIODO!$E$28,PERIODO!$E$29,PERIODO!$E$30,PERIODO!$E$31,PERIODO!$E$34,PERIODO!$E$35)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C6A-40C2-9DF3-57062AC6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648144"/>
        <c:axId val="130419352"/>
      </c:barChart>
      <c:catAx>
        <c:axId val="13264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30419352"/>
        <c:crosses val="autoZero"/>
        <c:auto val="1"/>
        <c:lblAlgn val="ctr"/>
        <c:lblOffset val="100"/>
        <c:noMultiLvlLbl val="0"/>
      </c:catAx>
      <c:valAx>
        <c:axId val="130419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264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80314954" l="0.51181102362204722" r="0.51181102362204722" t="0.78740157480314954" header="0.31496062992127966" footer="0.3149606299212796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Crimes monitorados no DISTRITO FEDERAL - JAN/ABR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PERIODO!$C$7</c:f>
              <c:strCache>
                <c:ptCount val="1"/>
                <c:pt idx="0">
                  <c:v>2024</c:v>
                </c:pt>
              </c:strCache>
            </c:strRef>
          </c:tx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(PERIODO!$G$6,PERIODO!$I$6,PERIODO!$K$6,PERIODO!$M$6)</c:f>
              <c:strCache>
                <c:ptCount val="4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</c:strCache>
            </c:strRef>
          </c:cat>
          <c:val>
            <c:numRef>
              <c:f>(PERIODO!$G$37,PERIODO!$I$37,PERIODO!$K$37,PERIODO!$M$37)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C-41A1-9FDD-6FD02595891D}"/>
            </c:ext>
          </c:extLst>
        </c:ser>
        <c:ser>
          <c:idx val="1"/>
          <c:order val="1"/>
          <c:tx>
            <c:strRef>
              <c:f>PERIODO!$D$7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dLbls>
            <c:spPr>
              <a:noFill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(PERIODO!$G$6,PERIODO!$I$6,PERIODO!$K$6,PERIODO!$M$6)</c:f>
              <c:strCache>
                <c:ptCount val="4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</c:strCache>
            </c:strRef>
          </c:cat>
          <c:val>
            <c:numRef>
              <c:f>(PERIODO!$H$37,PERIODO!$J$37,PERIODO!$L$37,PERIODO!$N$37)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1A1-9FDD-6FD025958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78784"/>
        <c:axId val="188783096"/>
      </c:lineChart>
      <c:catAx>
        <c:axId val="18877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783096"/>
        <c:crosses val="autoZero"/>
        <c:auto val="1"/>
        <c:lblAlgn val="ctr"/>
        <c:lblOffset val="100"/>
        <c:noMultiLvlLbl val="0"/>
      </c:catAx>
      <c:valAx>
        <c:axId val="188783096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778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1152" footer="0.314960620000011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1.xml"/><Relationship Id="rId7" Type="http://schemas.openxmlformats.org/officeDocument/2006/relationships/image" Target="../media/image2.jpeg"/><Relationship Id="rId2" Type="http://schemas.openxmlformats.org/officeDocument/2006/relationships/image" Target="file:///E:\2009_NUACRIM\LOGOTIPOS\BRAS&#195;O%20SSP%20NORMAL_TRANSPARENTE.png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E:\2009_NUACRIM\LOGOTIPOS\BRAS&#195;O%20SSP%20NORMAL_TRANSPARENTE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file:///E:\2009_NUACRIM\LOGOTIPOS\BRAS&#195;O%20SSP%20NORMAL_TRANSPAREN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47624</xdr:rowOff>
    </xdr:from>
    <xdr:to>
      <xdr:col>0</xdr:col>
      <xdr:colOff>398690</xdr:colOff>
      <xdr:row>2</xdr:row>
      <xdr:rowOff>38099</xdr:rowOff>
    </xdr:to>
    <xdr:pic>
      <xdr:nvPicPr>
        <xdr:cNvPr id="25755" name="BRASÃO SSP NORMAL_TRANSPARENTE.png" descr="E:\2009_NUACRIM\LOGOTIPOS\BRASÃO SSP NORMAL_TRANSPARENTE.png">
          <a:extLst>
            <a:ext uri="{FF2B5EF4-FFF2-40B4-BE49-F238E27FC236}">
              <a16:creationId xmlns:a16="http://schemas.microsoft.com/office/drawing/2014/main" id="{00000000-0008-0000-0000-00009B6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4299" y="47624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48</xdr:row>
      <xdr:rowOff>123825</xdr:rowOff>
    </xdr:from>
    <xdr:to>
      <xdr:col>8</xdr:col>
      <xdr:colOff>104100</xdr:colOff>
      <xdr:row>66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66674</xdr:colOff>
      <xdr:row>48</xdr:row>
      <xdr:rowOff>123844</xdr:rowOff>
    </xdr:from>
    <xdr:to>
      <xdr:col>22</xdr:col>
      <xdr:colOff>256499</xdr:colOff>
      <xdr:row>66</xdr:row>
      <xdr:rowOff>104332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133350</xdr:rowOff>
    </xdr:from>
    <xdr:to>
      <xdr:col>25</xdr:col>
      <xdr:colOff>342899</xdr:colOff>
      <xdr:row>123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125</xdr:row>
      <xdr:rowOff>0</xdr:rowOff>
    </xdr:from>
    <xdr:to>
      <xdr:col>25</xdr:col>
      <xdr:colOff>342899</xdr:colOff>
      <xdr:row>176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29633</xdr:colOff>
      <xdr:row>0</xdr:row>
      <xdr:rowOff>101600</xdr:rowOff>
    </xdr:from>
    <xdr:to>
      <xdr:col>11</xdr:col>
      <xdr:colOff>134941</xdr:colOff>
      <xdr:row>2</xdr:row>
      <xdr:rowOff>134776</xdr:rowOff>
    </xdr:to>
    <xdr:pic>
      <xdr:nvPicPr>
        <xdr:cNvPr id="10" name="Imagem 9" descr="logo_SGI FINAL (1)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538383" y="101600"/>
          <a:ext cx="507175" cy="326788"/>
        </a:xfrm>
        <a:prstGeom prst="rect">
          <a:avLst/>
        </a:prstGeom>
      </xdr:spPr>
    </xdr:pic>
    <xdr:clientData/>
  </xdr:twoCellAnchor>
  <xdr:twoCellAnchor>
    <xdr:from>
      <xdr:col>30</xdr:col>
      <xdr:colOff>47625</xdr:colOff>
      <xdr:row>50</xdr:row>
      <xdr:rowOff>152400</xdr:rowOff>
    </xdr:from>
    <xdr:to>
      <xdr:col>46</xdr:col>
      <xdr:colOff>104775</xdr:colOff>
      <xdr:row>66</xdr:row>
      <xdr:rowOff>142875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47624</xdr:rowOff>
    </xdr:from>
    <xdr:to>
      <xdr:col>0</xdr:col>
      <xdr:colOff>409574</xdr:colOff>
      <xdr:row>2</xdr:row>
      <xdr:rowOff>38099</xdr:rowOff>
    </xdr:to>
    <xdr:pic>
      <xdr:nvPicPr>
        <xdr:cNvPr id="2" name="BRASÃO SSP NORMAL_TRANSPARENTE.png" descr="E:\2009_NUACRIM\LOGOTIPOS\BRASÃO SSP NORMAL_TRANSPARENT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4299" y="47624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93134</xdr:colOff>
      <xdr:row>0</xdr:row>
      <xdr:rowOff>80433</xdr:rowOff>
    </xdr:from>
    <xdr:to>
      <xdr:col>9</xdr:col>
      <xdr:colOff>600309</xdr:colOff>
      <xdr:row>2</xdr:row>
      <xdr:rowOff>110888</xdr:rowOff>
    </xdr:to>
    <xdr:pic>
      <xdr:nvPicPr>
        <xdr:cNvPr id="7" name="Imagem 6" descr="logo_SGI FINAL (1)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95217" y="80433"/>
          <a:ext cx="507175" cy="326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289490</xdr:colOff>
      <xdr:row>2</xdr:row>
      <xdr:rowOff>171450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B498D097-8788-43B2-BB1F-BA7852D2A647}"/>
            </a:ext>
          </a:extLst>
        </xdr:cNvPr>
        <xdr:cNvGrpSpPr/>
      </xdr:nvGrpSpPr>
      <xdr:grpSpPr>
        <a:xfrm>
          <a:off x="0" y="0"/>
          <a:ext cx="7868669" cy="579664"/>
          <a:chOff x="28575" y="0"/>
          <a:chExt cx="7868669" cy="579664"/>
        </a:xfrm>
      </xdr:grpSpPr>
      <xdr:grpSp>
        <xdr:nvGrpSpPr>
          <xdr:cNvPr id="6" name="Grupo 19">
            <a:extLst>
              <a:ext uri="{FF2B5EF4-FFF2-40B4-BE49-F238E27FC236}">
                <a16:creationId xmlns:a16="http://schemas.microsoft.com/office/drawing/2014/main" id="{C99A46E6-865A-859A-08FA-74F87ACC5C61}"/>
              </a:ext>
            </a:extLst>
          </xdr:cNvPr>
          <xdr:cNvGrpSpPr/>
        </xdr:nvGrpSpPr>
        <xdr:grpSpPr>
          <a:xfrm>
            <a:off x="28575" y="0"/>
            <a:ext cx="7868669" cy="579664"/>
            <a:chOff x="0" y="0"/>
            <a:chExt cx="10808811" cy="573407"/>
          </a:xfrm>
        </xdr:grpSpPr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78134BA0-C763-6408-9010-754E56DF2793}"/>
                </a:ext>
              </a:extLst>
            </xdr:cNvPr>
            <xdr:cNvSpPr txBox="1"/>
          </xdr:nvSpPr>
          <xdr:spPr bwMode="auto">
            <a:xfrm>
              <a:off x="0" y="9315"/>
              <a:ext cx="10808811" cy="56409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GOVERNO DO DISTRITO FEDERAL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SECRETARIA DE ESTADO DE SEGURANÇA PÚBLICA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SUBSECRETARIA DE GESTÃO DA INFORMAÇÃO</a:t>
              </a:r>
              <a:endParaRPr lang="pt-BR" sz="900">
                <a:solidFill>
                  <a:schemeClr val="tx1"/>
                </a:solidFill>
                <a:latin typeface="+mn-lt"/>
              </a:endParaRPr>
            </a:p>
          </xdr:txBody>
        </xdr:sp>
        <xdr:pic>
          <xdr:nvPicPr>
            <xdr:cNvPr id="10" name="Imagem 9">
              <a:extLst>
                <a:ext uri="{FF2B5EF4-FFF2-40B4-BE49-F238E27FC236}">
                  <a16:creationId xmlns:a16="http://schemas.microsoft.com/office/drawing/2014/main" id="{F51D00AF-030E-81B2-C8BB-F166E6FCC734}"/>
                </a:ext>
              </a:extLst>
            </xdr:cNvPr>
            <xdr:cNvPicPr/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0583" y="0"/>
              <a:ext cx="609600" cy="525993"/>
            </a:xfrm>
            <a:prstGeom prst="rect">
              <a:avLst/>
            </a:prstGeom>
            <a:noFill/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xdr:spPr>
        </xdr:pic>
      </xdr:grp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DCE64F45-C722-1163-B994-563A2FD16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64698" y="102053"/>
            <a:ext cx="729114" cy="432000"/>
          </a:xfrm>
          <a:prstGeom prst="rect">
            <a:avLst/>
          </a:prstGeom>
        </xdr:spPr>
      </xdr:pic>
      <xdr:pic>
        <xdr:nvPicPr>
          <xdr:cNvPr id="8" name="BRASÃO SSP NORMAL_TRANSPARENTE.png" descr="E:\2009_NUACRIM\LOGOTIPOS\BRASÃO SSP NORMAL_TRANSPARENTE.png">
            <a:extLst>
              <a:ext uri="{FF2B5EF4-FFF2-40B4-BE49-F238E27FC236}">
                <a16:creationId xmlns:a16="http://schemas.microsoft.com/office/drawing/2014/main" id="{A6201480-169C-A4B3-C6DC-19BDB5C226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r:link="rId4" cstate="print"/>
          <a:srcRect/>
          <a:stretch>
            <a:fillRect/>
          </a:stretch>
        </xdr:blipFill>
        <xdr:spPr bwMode="auto">
          <a:xfrm>
            <a:off x="7403645" y="122463"/>
            <a:ext cx="364656" cy="36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OSP\PLANILHAS\BASE\TITULOS.xls" TargetMode="External"/><Relationship Id="rId1" Type="http://schemas.openxmlformats.org/officeDocument/2006/relationships/externalLinkPath" Target="file:///C:\SOSP\PLANILHAS\BASE\TITULO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OSP\PLANILHAS\BASE\TABELA_CIDADES.xlsx" TargetMode="External"/><Relationship Id="rId1" Type="http://schemas.openxmlformats.org/officeDocument/2006/relationships/externalLinkPath" Target="file:///C:\SOSP\PLANILHAS\BASE\TABELA_C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BEÇALHOS"/>
      <sheetName val="POPULACAO"/>
      <sheetName val="TITULOS"/>
    </sheetNames>
    <sheetDataSet>
      <sheetData sheetId="0">
        <row r="9">
          <cell r="B9" t="str">
            <v>OBS: Dados do ano 2012 atualizados em 23/01/13, estando sujeitos a alterações.</v>
          </cell>
        </row>
        <row r="19">
          <cell r="B19" t="str">
            <v>Obs: Dados do ano 2020 atualizados em 15/12/2021, pela data do fato, estando sujeitos a alterações.</v>
          </cell>
        </row>
        <row r="24">
          <cell r="B24" t="str">
            <v>Obs: Dados do ano 2025 atualizados em 04/08/2025, pela data do fato, estando sujeitos a alterações.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EA DE COLAGEM"/>
      <sheetName val="DADOS 2025 (fato)"/>
      <sheetName val="DADOS 2024 (fato)"/>
      <sheetName val="DADOS 2023 (fato)"/>
      <sheetName val="DADOS 2022 (fato)"/>
      <sheetName val="DADOS 2021 (fato)"/>
      <sheetName val="DADOS 2020 (fato)"/>
      <sheetName val="DADOS 2019 (fato)"/>
      <sheetName val="DADOS 2018 (fato)"/>
      <sheetName val="DADOS 2018"/>
      <sheetName val="DADOS 2017 (fato)"/>
      <sheetName val="DADOS 2017"/>
      <sheetName val="DADOS 2016"/>
      <sheetName val="DADOS 2015"/>
      <sheetName val="DADOS 2014"/>
      <sheetName val="DADOS 2014_19 RAs"/>
      <sheetName val="DADOS 2013"/>
      <sheetName val="DADOS 2013_19 RAs"/>
      <sheetName val="DADOS 2012"/>
      <sheetName val="DADOS 2012_19 RAs"/>
      <sheetName val="DADOS 2011_19 RAs"/>
      <sheetName val="DADOS 2011"/>
      <sheetName val="DADOS 2010_19 RAs"/>
      <sheetName val="DADOS 2010"/>
      <sheetName val="DADOS 2009_19 RAs"/>
      <sheetName val="DADOS 2009"/>
      <sheetName val="DADOS 2008_19 RAs"/>
      <sheetName val="DADOS 2008"/>
      <sheetName val="DADOS 2007_19 RAs"/>
      <sheetName val="DADOS 2007"/>
      <sheetName val="DADOS 2006"/>
      <sheetName val="DADOS 2006_19 RAs"/>
      <sheetName val="DADOS 2005"/>
      <sheetName val="DADOS 2005_19 RAs"/>
      <sheetName val="DADOS 2004"/>
      <sheetName val="DADOS 2004_19 RAs"/>
      <sheetName val="DADOS 2003_19 RAs"/>
      <sheetName val="DADOS 2002_19 RAs"/>
      <sheetName val="DADOS 2001_19 RAs"/>
      <sheetName val="DADOS 2000_19 RAs"/>
    </sheetNames>
    <sheetDataSet>
      <sheetData sheetId="0"/>
      <sheetData sheetId="1">
        <row r="1432">
          <cell r="D1432">
            <v>11</v>
          </cell>
        </row>
      </sheetData>
      <sheetData sheetId="2">
        <row r="1432">
          <cell r="D1432">
            <v>9</v>
          </cell>
        </row>
      </sheetData>
      <sheetData sheetId="3"/>
      <sheetData sheetId="4"/>
      <sheetData sheetId="5"/>
      <sheetData sheetId="6">
        <row r="1433">
          <cell r="X1433">
            <v>317</v>
          </cell>
        </row>
        <row r="1438">
          <cell r="W1438">
            <v>270</v>
          </cell>
        </row>
        <row r="1439">
          <cell r="W1439">
            <v>558</v>
          </cell>
        </row>
        <row r="1440">
          <cell r="W1440">
            <v>8270</v>
          </cell>
        </row>
        <row r="1441">
          <cell r="W1441">
            <v>23</v>
          </cell>
        </row>
        <row r="1442">
          <cell r="W1442">
            <v>104</v>
          </cell>
        </row>
        <row r="1443">
          <cell r="W1443">
            <v>211</v>
          </cell>
        </row>
        <row r="1444">
          <cell r="W1444">
            <v>7</v>
          </cell>
        </row>
        <row r="1445">
          <cell r="W1445">
            <v>26</v>
          </cell>
        </row>
        <row r="1446">
          <cell r="W1446">
            <v>769</v>
          </cell>
        </row>
        <row r="1448">
          <cell r="W1448">
            <v>0</v>
          </cell>
        </row>
        <row r="1449">
          <cell r="W1449">
            <v>0</v>
          </cell>
        </row>
        <row r="1450">
          <cell r="W1450">
            <v>631</v>
          </cell>
        </row>
        <row r="1451">
          <cell r="W1451">
            <v>291</v>
          </cell>
        </row>
        <row r="1452">
          <cell r="W1452">
            <v>0</v>
          </cell>
        </row>
        <row r="1453">
          <cell r="W1453">
            <v>79</v>
          </cell>
        </row>
        <row r="1454">
          <cell r="W1454">
            <v>15418</v>
          </cell>
        </row>
        <row r="1455">
          <cell r="W1455">
            <v>1707</v>
          </cell>
        </row>
        <row r="1456">
          <cell r="W1456">
            <v>3294</v>
          </cell>
        </row>
        <row r="1457">
          <cell r="W1457">
            <v>3709</v>
          </cell>
        </row>
        <row r="1458">
          <cell r="W1458">
            <v>2590</v>
          </cell>
        </row>
        <row r="1459">
          <cell r="W1459">
            <v>5094</v>
          </cell>
        </row>
        <row r="1460">
          <cell r="W1460">
            <v>1390</v>
          </cell>
        </row>
        <row r="1461">
          <cell r="W1461">
            <v>512</v>
          </cell>
        </row>
        <row r="1462">
          <cell r="W1462">
            <v>36</v>
          </cell>
        </row>
        <row r="1464">
          <cell r="W1464">
            <v>2474</v>
          </cell>
        </row>
        <row r="1465">
          <cell r="W1465">
            <v>3882</v>
          </cell>
        </row>
        <row r="1466">
          <cell r="W1466">
            <v>932</v>
          </cell>
        </row>
        <row r="1467">
          <cell r="W1467">
            <v>3142</v>
          </cell>
        </row>
        <row r="1468">
          <cell r="W1468">
            <v>5051</v>
          </cell>
        </row>
        <row r="1469">
          <cell r="W1469">
            <v>190</v>
          </cell>
        </row>
      </sheetData>
      <sheetData sheetId="7">
        <row r="1433">
          <cell r="X1433">
            <v>340</v>
          </cell>
        </row>
        <row r="1438">
          <cell r="W1438">
            <v>297</v>
          </cell>
        </row>
        <row r="1439">
          <cell r="W1439">
            <v>645</v>
          </cell>
        </row>
        <row r="1440">
          <cell r="W1440">
            <v>9009</v>
          </cell>
        </row>
        <row r="1441">
          <cell r="W1441">
            <v>18</v>
          </cell>
        </row>
        <row r="1442">
          <cell r="W1442">
            <v>155</v>
          </cell>
        </row>
        <row r="1443">
          <cell r="W1443">
            <v>407</v>
          </cell>
        </row>
        <row r="1444">
          <cell r="W1444">
            <v>5</v>
          </cell>
        </row>
        <row r="1445">
          <cell r="W1445">
            <v>27</v>
          </cell>
        </row>
        <row r="1446">
          <cell r="W1446">
            <v>1217</v>
          </cell>
        </row>
        <row r="1448">
          <cell r="W1448">
            <v>0</v>
          </cell>
        </row>
        <row r="1449">
          <cell r="W1449">
            <v>0</v>
          </cell>
        </row>
        <row r="1450">
          <cell r="W1450">
            <v>899</v>
          </cell>
        </row>
        <row r="1451">
          <cell r="W1451">
            <v>337</v>
          </cell>
        </row>
        <row r="1452">
          <cell r="W1452">
            <v>1</v>
          </cell>
        </row>
        <row r="1453">
          <cell r="W1453">
            <v>135</v>
          </cell>
        </row>
        <row r="1454">
          <cell r="W1454">
            <v>22173</v>
          </cell>
        </row>
        <row r="1455">
          <cell r="W1455">
            <v>2585</v>
          </cell>
        </row>
        <row r="1456">
          <cell r="W1456">
            <v>3821</v>
          </cell>
        </row>
        <row r="1457">
          <cell r="W1457">
            <v>4515</v>
          </cell>
        </row>
        <row r="1458">
          <cell r="W1458">
            <v>2650</v>
          </cell>
        </row>
        <row r="1459">
          <cell r="W1459">
            <v>6716</v>
          </cell>
        </row>
        <row r="1460">
          <cell r="W1460">
            <v>2515</v>
          </cell>
        </row>
        <row r="1461">
          <cell r="W1461">
            <v>560</v>
          </cell>
        </row>
        <row r="1462">
          <cell r="W1462">
            <v>69</v>
          </cell>
        </row>
        <row r="1464">
          <cell r="W1464">
            <v>2107</v>
          </cell>
        </row>
        <row r="1465">
          <cell r="W1465">
            <v>4222</v>
          </cell>
        </row>
        <row r="1466">
          <cell r="W1466">
            <v>733</v>
          </cell>
        </row>
        <row r="1467">
          <cell r="W1467">
            <v>3885</v>
          </cell>
        </row>
        <row r="1468">
          <cell r="W1468">
            <v>6576</v>
          </cell>
        </row>
        <row r="1469">
          <cell r="W1469">
            <v>212</v>
          </cell>
        </row>
      </sheetData>
      <sheetData sheetId="8">
        <row r="1347">
          <cell r="C1347">
            <v>461</v>
          </cell>
        </row>
        <row r="1352">
          <cell r="W1352">
            <v>326</v>
          </cell>
        </row>
        <row r="1353">
          <cell r="W1353">
            <v>635</v>
          </cell>
        </row>
        <row r="1354">
          <cell r="W1354">
            <v>8801</v>
          </cell>
        </row>
        <row r="1355">
          <cell r="W1355">
            <v>20</v>
          </cell>
        </row>
        <row r="1356">
          <cell r="W1356">
            <v>141</v>
          </cell>
        </row>
        <row r="1357">
          <cell r="W1357">
            <v>403</v>
          </cell>
        </row>
        <row r="1358">
          <cell r="W1358">
            <v>7</v>
          </cell>
        </row>
        <row r="1359">
          <cell r="W1359">
            <v>50</v>
          </cell>
        </row>
        <row r="1360">
          <cell r="W1360">
            <v>1292</v>
          </cell>
        </row>
        <row r="1362">
          <cell r="W1362">
            <v>2</v>
          </cell>
        </row>
        <row r="1363">
          <cell r="W1363">
            <v>2</v>
          </cell>
        </row>
        <row r="1364">
          <cell r="W1364">
            <v>1210</v>
          </cell>
        </row>
        <row r="1365">
          <cell r="W1365">
            <v>474</v>
          </cell>
        </row>
        <row r="1366">
          <cell r="W1366">
            <v>2</v>
          </cell>
        </row>
        <row r="1367">
          <cell r="W1367">
            <v>171</v>
          </cell>
        </row>
        <row r="1368">
          <cell r="W1368">
            <v>25064</v>
          </cell>
        </row>
        <row r="1369">
          <cell r="W1369">
            <v>3119</v>
          </cell>
        </row>
        <row r="1370">
          <cell r="W1370">
            <v>4020</v>
          </cell>
        </row>
        <row r="1371">
          <cell r="W1371">
            <v>4899</v>
          </cell>
        </row>
        <row r="1372">
          <cell r="W1372">
            <v>2894</v>
          </cell>
        </row>
        <row r="1373">
          <cell r="W1373">
            <v>8055</v>
          </cell>
        </row>
        <row r="1374">
          <cell r="W1374">
            <v>2293</v>
          </cell>
        </row>
        <row r="1375">
          <cell r="W1375">
            <v>549</v>
          </cell>
        </row>
        <row r="1376">
          <cell r="W1376">
            <v>65</v>
          </cell>
        </row>
        <row r="1378">
          <cell r="W1378">
            <v>2186</v>
          </cell>
        </row>
        <row r="1379">
          <cell r="W1379">
            <v>4403</v>
          </cell>
        </row>
        <row r="1380">
          <cell r="W1380">
            <v>933</v>
          </cell>
        </row>
        <row r="1381">
          <cell r="W1381">
            <v>4331</v>
          </cell>
        </row>
        <row r="1382">
          <cell r="W1382">
            <v>6068</v>
          </cell>
        </row>
        <row r="1383">
          <cell r="W1383">
            <v>229</v>
          </cell>
        </row>
      </sheetData>
      <sheetData sheetId="9"/>
      <sheetData sheetId="10">
        <row r="1347">
          <cell r="C1347">
            <v>509</v>
          </cell>
        </row>
      </sheetData>
      <sheetData sheetId="11">
        <row r="1352">
          <cell r="W1352">
            <v>351</v>
          </cell>
        </row>
        <row r="1353">
          <cell r="W1353">
            <v>696</v>
          </cell>
        </row>
        <row r="1354">
          <cell r="W1354">
            <v>8772</v>
          </cell>
        </row>
        <row r="1355">
          <cell r="W1355">
            <v>27</v>
          </cell>
        </row>
        <row r="1356">
          <cell r="W1356">
            <v>163</v>
          </cell>
        </row>
        <row r="1357">
          <cell r="W1357">
            <v>395</v>
          </cell>
        </row>
        <row r="1358">
          <cell r="W1358">
            <v>6</v>
          </cell>
        </row>
        <row r="1359">
          <cell r="W1359">
            <v>60</v>
          </cell>
        </row>
        <row r="1360">
          <cell r="W1360">
            <v>2068</v>
          </cell>
        </row>
        <row r="1362">
          <cell r="W1362">
            <v>0</v>
          </cell>
        </row>
        <row r="1363">
          <cell r="W1363">
            <v>4</v>
          </cell>
        </row>
        <row r="1364">
          <cell r="W1364">
            <v>1350</v>
          </cell>
        </row>
        <row r="1365">
          <cell r="W1365">
            <v>651</v>
          </cell>
        </row>
        <row r="1366">
          <cell r="W1366">
            <v>1</v>
          </cell>
        </row>
        <row r="1367">
          <cell r="W1367">
            <v>252</v>
          </cell>
        </row>
        <row r="1368">
          <cell r="W1368">
            <v>28194</v>
          </cell>
        </row>
        <row r="1369">
          <cell r="W1369">
            <v>3639</v>
          </cell>
        </row>
        <row r="1370">
          <cell r="W1370">
            <v>4412</v>
          </cell>
        </row>
        <row r="1371">
          <cell r="W1371">
            <v>6181</v>
          </cell>
        </row>
        <row r="1372">
          <cell r="W1372">
            <v>3395</v>
          </cell>
        </row>
        <row r="1373">
          <cell r="W1373">
            <v>9310</v>
          </cell>
        </row>
        <row r="1374">
          <cell r="W1374">
            <v>2439</v>
          </cell>
        </row>
        <row r="1375">
          <cell r="W1375">
            <v>643</v>
          </cell>
        </row>
        <row r="1376">
          <cell r="W1376">
            <v>66</v>
          </cell>
        </row>
        <row r="1378">
          <cell r="W1378">
            <v>1923</v>
          </cell>
        </row>
        <row r="1379">
          <cell r="W1379">
            <v>4172</v>
          </cell>
        </row>
        <row r="1380">
          <cell r="W1380">
            <v>1024</v>
          </cell>
        </row>
        <row r="1381">
          <cell r="W1381">
            <v>5004</v>
          </cell>
        </row>
        <row r="1382">
          <cell r="W1382">
            <v>6427</v>
          </cell>
        </row>
        <row r="1383">
          <cell r="W1383">
            <v>200</v>
          </cell>
        </row>
      </sheetData>
      <sheetData sheetId="12">
        <row r="1347">
          <cell r="C1347">
            <v>603</v>
          </cell>
        </row>
        <row r="1352">
          <cell r="W1352">
            <v>441</v>
          </cell>
        </row>
        <row r="1353">
          <cell r="W1353">
            <v>688</v>
          </cell>
        </row>
        <row r="1354">
          <cell r="W1354">
            <v>8695</v>
          </cell>
        </row>
        <row r="1355">
          <cell r="W1355">
            <v>36</v>
          </cell>
        </row>
        <row r="1356">
          <cell r="W1356">
            <v>188</v>
          </cell>
        </row>
        <row r="1357">
          <cell r="W1357">
            <v>351</v>
          </cell>
        </row>
        <row r="1358">
          <cell r="W1358">
            <v>5</v>
          </cell>
        </row>
        <row r="1359">
          <cell r="W1359">
            <v>41</v>
          </cell>
        </row>
        <row r="1360">
          <cell r="W1360">
            <v>2010</v>
          </cell>
        </row>
        <row r="1362">
          <cell r="W1362">
            <v>4</v>
          </cell>
        </row>
        <row r="1363">
          <cell r="W1363">
            <v>9</v>
          </cell>
        </row>
        <row r="1364">
          <cell r="W1364">
            <v>1760</v>
          </cell>
        </row>
        <row r="1365">
          <cell r="W1365">
            <v>684</v>
          </cell>
        </row>
        <row r="1366">
          <cell r="W1366">
            <v>3</v>
          </cell>
        </row>
        <row r="1367">
          <cell r="W1367">
            <v>385</v>
          </cell>
        </row>
        <row r="1368">
          <cell r="W1368">
            <v>29487</v>
          </cell>
        </row>
        <row r="1369">
          <cell r="W1369">
            <v>4153</v>
          </cell>
        </row>
        <row r="1370">
          <cell r="W1370">
            <v>5335</v>
          </cell>
        </row>
        <row r="1371">
          <cell r="W1371">
            <v>6259</v>
          </cell>
        </row>
        <row r="1372">
          <cell r="W1372">
            <v>3065</v>
          </cell>
        </row>
        <row r="1373">
          <cell r="W1373">
            <v>10025</v>
          </cell>
        </row>
        <row r="1374">
          <cell r="W1374">
            <v>2319</v>
          </cell>
        </row>
        <row r="1375">
          <cell r="W1375">
            <v>514</v>
          </cell>
        </row>
        <row r="1376">
          <cell r="W1376">
            <v>63</v>
          </cell>
        </row>
        <row r="1378">
          <cell r="W1378">
            <v>1924</v>
          </cell>
        </row>
        <row r="1379">
          <cell r="W1379">
            <v>4946</v>
          </cell>
        </row>
        <row r="1380">
          <cell r="W1380">
            <v>1074</v>
          </cell>
        </row>
        <row r="1381">
          <cell r="W1381">
            <v>5989</v>
          </cell>
        </row>
        <row r="1382">
          <cell r="W1382">
            <v>6973</v>
          </cell>
        </row>
        <row r="1383">
          <cell r="W1383">
            <v>258</v>
          </cell>
        </row>
      </sheetData>
      <sheetData sheetId="13">
        <row r="1347">
          <cell r="C1347">
            <v>630</v>
          </cell>
        </row>
      </sheetData>
      <sheetData sheetId="14">
        <row r="1347">
          <cell r="C1347">
            <v>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3"/>
  <sheetViews>
    <sheetView showGridLines="0" zoomScale="90" zoomScaleNormal="90" zoomScaleSheetLayoutView="90" workbookViewId="0">
      <selection activeCell="AP22" sqref="AP22"/>
    </sheetView>
  </sheetViews>
  <sheetFormatPr defaultColWidth="9.15234375" defaultRowHeight="12.45" x14ac:dyDescent="0.3"/>
  <cols>
    <col min="1" max="1" width="11.69140625" style="9" customWidth="1"/>
    <col min="2" max="2" width="29.3828125" style="9" customWidth="1"/>
    <col min="3" max="4" width="7.69140625" style="9" customWidth="1"/>
    <col min="5" max="5" width="8.69140625" style="12" customWidth="1"/>
    <col min="6" max="6" width="8.15234375" style="9" customWidth="1"/>
    <col min="7" max="13" width="6.15234375" style="9" customWidth="1"/>
    <col min="14" max="14" width="5.53515625" style="9" customWidth="1"/>
    <col min="15" max="15" width="6.3828125" style="9" customWidth="1"/>
    <col min="16" max="16" width="5.53515625" style="9" customWidth="1"/>
    <col min="17" max="17" width="6.3828125" style="9" customWidth="1"/>
    <col min="18" max="18" width="5.53515625" style="9" customWidth="1"/>
    <col min="19" max="19" width="6.3828125" style="9" customWidth="1"/>
    <col min="20" max="20" width="5.53515625" style="9" customWidth="1"/>
    <col min="21" max="21" width="6.3828125" style="9" customWidth="1"/>
    <col min="22" max="22" width="5.53515625" style="9" customWidth="1"/>
    <col min="23" max="23" width="6.3828125" style="9" customWidth="1"/>
    <col min="24" max="26" width="5.53515625" style="9" customWidth="1"/>
    <col min="27" max="27" width="5.69140625" style="9" customWidth="1"/>
    <col min="28" max="28" width="6.3046875" style="9" customWidth="1"/>
    <col min="29" max="29" width="5.69140625" style="9" customWidth="1"/>
    <col min="30" max="30" width="7.3046875" style="9" customWidth="1"/>
    <col min="31" max="32" width="5.69140625" style="8" customWidth="1"/>
    <col min="33" max="33" width="6.3828125" style="8" customWidth="1"/>
    <col min="34" max="34" width="5.69140625" style="8" customWidth="1"/>
    <col min="35" max="35" width="5.69140625" style="9" customWidth="1"/>
    <col min="36" max="36" width="6.15234375" style="9" customWidth="1"/>
    <col min="37" max="37" width="5.69140625" style="9" customWidth="1"/>
    <col min="38" max="38" width="7.15234375" style="9" customWidth="1"/>
    <col min="39" max="44" width="5.69140625" style="9" customWidth="1"/>
    <col min="45" max="16384" width="9.15234375" style="9"/>
  </cols>
  <sheetData>
    <row r="1" spans="1:40" s="18" customFormat="1" ht="11.6" x14ac:dyDescent="0.3">
      <c r="A1" s="298" t="s">
        <v>102</v>
      </c>
      <c r="B1" s="298"/>
      <c r="C1" s="298"/>
      <c r="D1" s="298"/>
      <c r="E1" s="298"/>
      <c r="F1" s="298"/>
      <c r="G1" s="298"/>
      <c r="H1" s="298"/>
      <c r="I1" s="298"/>
      <c r="J1" s="298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E1" s="19"/>
      <c r="AF1" s="19"/>
      <c r="AG1" s="19"/>
      <c r="AH1" s="19"/>
    </row>
    <row r="2" spans="1:40" s="18" customFormat="1" ht="11.6" x14ac:dyDescent="0.3">
      <c r="A2" s="298" t="s">
        <v>101</v>
      </c>
      <c r="B2" s="298"/>
      <c r="C2" s="298"/>
      <c r="D2" s="298"/>
      <c r="E2" s="298"/>
      <c r="F2" s="298"/>
      <c r="G2" s="298"/>
      <c r="H2" s="298"/>
      <c r="I2" s="298"/>
      <c r="J2" s="298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E2" s="19"/>
      <c r="AF2" s="19"/>
      <c r="AG2" s="19"/>
      <c r="AH2" s="19"/>
    </row>
    <row r="3" spans="1:40" ht="15.45" x14ac:dyDescent="0.3">
      <c r="A3" s="299" t="s">
        <v>36</v>
      </c>
      <c r="B3" s="299"/>
      <c r="C3" s="299"/>
      <c r="D3" s="299"/>
      <c r="E3" s="299"/>
      <c r="F3" s="299"/>
      <c r="G3" s="299"/>
      <c r="H3" s="299"/>
      <c r="I3" s="299"/>
      <c r="J3" s="299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40" ht="15.45" x14ac:dyDescent="0.3">
      <c r="A4" s="300" t="s">
        <v>109</v>
      </c>
      <c r="B4" s="300"/>
      <c r="C4" s="300"/>
      <c r="D4" s="300"/>
      <c r="E4" s="300"/>
      <c r="F4" s="300"/>
      <c r="G4" s="300"/>
      <c r="H4" s="300"/>
      <c r="I4" s="300"/>
      <c r="J4" s="300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7"/>
      <c r="Y4" s="37"/>
      <c r="Z4" s="37"/>
      <c r="AA4" s="37"/>
      <c r="AB4" s="37"/>
      <c r="AC4" s="37"/>
    </row>
    <row r="5" spans="1:40" ht="15.45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7"/>
      <c r="Y5" s="37"/>
      <c r="Z5" s="37"/>
      <c r="AA5" s="37"/>
      <c r="AB5" s="37"/>
      <c r="AC5" s="37"/>
    </row>
    <row r="6" spans="1:40" ht="18" customHeight="1" x14ac:dyDescent="0.3">
      <c r="A6" s="318" t="s">
        <v>59</v>
      </c>
      <c r="B6" s="296" t="s">
        <v>0</v>
      </c>
      <c r="C6" s="292" t="s">
        <v>15</v>
      </c>
      <c r="D6" s="293"/>
      <c r="E6" s="301" t="s">
        <v>79</v>
      </c>
      <c r="F6" s="302"/>
      <c r="G6" s="294" t="s">
        <v>1</v>
      </c>
      <c r="H6" s="295"/>
      <c r="I6" s="307" t="s">
        <v>2</v>
      </c>
      <c r="J6" s="307"/>
      <c r="K6" s="294" t="s">
        <v>31</v>
      </c>
      <c r="L6" s="295"/>
      <c r="M6" s="294" t="s">
        <v>32</v>
      </c>
      <c r="N6" s="295"/>
      <c r="O6" s="294" t="s">
        <v>33</v>
      </c>
      <c r="P6" s="295"/>
      <c r="Q6" s="294" t="s">
        <v>34</v>
      </c>
      <c r="R6" s="295"/>
      <c r="S6" s="294" t="s">
        <v>35</v>
      </c>
      <c r="T6" s="295"/>
      <c r="U6" s="294"/>
      <c r="V6" s="295"/>
      <c r="W6" s="294"/>
      <c r="X6" s="295"/>
      <c r="Y6" s="294"/>
      <c r="Z6" s="295"/>
      <c r="AA6" s="294"/>
      <c r="AB6" s="295"/>
      <c r="AC6" s="294"/>
      <c r="AD6" s="295"/>
      <c r="AE6" s="9"/>
      <c r="AF6" s="290" t="s">
        <v>37</v>
      </c>
      <c r="AG6" s="291"/>
      <c r="AH6" s="290" t="s">
        <v>38</v>
      </c>
      <c r="AI6" s="291"/>
      <c r="AL6" s="9">
        <v>6874</v>
      </c>
      <c r="AM6" s="9">
        <v>6380</v>
      </c>
      <c r="AN6" s="219">
        <f>AM6/AL6-1</f>
        <v>-7.1864998545242975E-2</v>
      </c>
    </row>
    <row r="7" spans="1:40" ht="18" customHeight="1" x14ac:dyDescent="0.3">
      <c r="A7" s="319"/>
      <c r="B7" s="297"/>
      <c r="C7" s="92">
        <v>2024</v>
      </c>
      <c r="D7" s="93">
        <v>2025</v>
      </c>
      <c r="E7" s="171" t="s">
        <v>95</v>
      </c>
      <c r="F7" s="171" t="s">
        <v>96</v>
      </c>
      <c r="G7" s="41">
        <v>2024</v>
      </c>
      <c r="H7" s="103">
        <v>2025</v>
      </c>
      <c r="I7" s="289">
        <v>2024</v>
      </c>
      <c r="J7" s="83">
        <v>2025</v>
      </c>
      <c r="K7" s="41">
        <v>2024</v>
      </c>
      <c r="L7" s="103">
        <v>2025</v>
      </c>
      <c r="M7" s="41">
        <v>2024</v>
      </c>
      <c r="N7" s="103">
        <v>2025</v>
      </c>
      <c r="O7" s="41">
        <v>2024</v>
      </c>
      <c r="P7" s="103">
        <v>2025</v>
      </c>
      <c r="Q7" s="41">
        <v>2024</v>
      </c>
      <c r="R7" s="103">
        <v>2025</v>
      </c>
      <c r="S7" s="41">
        <v>2024</v>
      </c>
      <c r="T7" s="103">
        <v>2025</v>
      </c>
      <c r="U7" s="41"/>
      <c r="V7" s="103"/>
      <c r="W7" s="41"/>
      <c r="X7" s="103"/>
      <c r="Y7" s="41"/>
      <c r="Z7" s="103"/>
      <c r="AA7" s="41"/>
      <c r="AB7" s="103"/>
      <c r="AC7" s="41"/>
      <c r="AD7" s="103"/>
      <c r="AE7" s="9"/>
      <c r="AF7" s="41">
        <v>2023</v>
      </c>
      <c r="AG7" s="83">
        <v>2024</v>
      </c>
      <c r="AH7" s="41">
        <v>2023</v>
      </c>
      <c r="AI7" s="83">
        <v>2024</v>
      </c>
      <c r="AL7" s="9">
        <v>1395</v>
      </c>
      <c r="AM7" s="9">
        <v>1150</v>
      </c>
      <c r="AN7" s="219">
        <f>AM7/AL7-1</f>
        <v>-0.17562724014336917</v>
      </c>
    </row>
    <row r="8" spans="1:40" ht="17.149999999999999" customHeight="1" x14ac:dyDescent="0.3">
      <c r="A8" s="320" t="s">
        <v>63</v>
      </c>
      <c r="B8" s="64" t="s">
        <v>3</v>
      </c>
      <c r="C8" s="5" t="e">
        <f t="shared" ref="C8:D10" si="0">+G8+I8+K8+M8+O8+Q8+S8+U8+W8+Y8+AA8+AC8</f>
        <v>#REF!</v>
      </c>
      <c r="D8" s="44" t="e">
        <f t="shared" si="0"/>
        <v>#REF!</v>
      </c>
      <c r="E8" s="104" t="e">
        <f>D8-C8</f>
        <v>#REF!</v>
      </c>
      <c r="F8" s="94" t="str">
        <f t="shared" ref="F8:F45" si="1">IFERROR(IF(D8&gt;=30,D8/C8-1,""),"")</f>
        <v/>
      </c>
      <c r="G8" s="50" t="e">
        <f>#REF!</f>
        <v>#REF!</v>
      </c>
      <c r="H8" s="220" t="e">
        <f>#REF!</f>
        <v>#REF!</v>
      </c>
      <c r="I8" s="50" t="e">
        <f>#REF!</f>
        <v>#REF!</v>
      </c>
      <c r="J8" s="44" t="e">
        <f>#REF!</f>
        <v>#REF!</v>
      </c>
      <c r="K8" s="5" t="e">
        <f>#REF!</f>
        <v>#REF!</v>
      </c>
      <c r="L8" s="220" t="e">
        <f>#REF!</f>
        <v>#REF!</v>
      </c>
      <c r="M8" s="5" t="e">
        <f>#REF!</f>
        <v>#REF!</v>
      </c>
      <c r="N8" s="220" t="e">
        <f>#REF!</f>
        <v>#REF!</v>
      </c>
      <c r="O8" s="5" t="e">
        <f>#REF!</f>
        <v>#REF!</v>
      </c>
      <c r="P8" s="220" t="e">
        <f>#REF!</f>
        <v>#REF!</v>
      </c>
      <c r="Q8" s="5" t="e">
        <f>#REF!</f>
        <v>#REF!</v>
      </c>
      <c r="R8" s="220" t="e">
        <f>#REF!</f>
        <v>#REF!</v>
      </c>
      <c r="S8" s="5" t="e">
        <f>#REF!</f>
        <v>#REF!</v>
      </c>
      <c r="T8" s="220" t="e">
        <f>#REF!</f>
        <v>#REF!</v>
      </c>
      <c r="U8" s="5"/>
      <c r="V8" s="220"/>
      <c r="W8" s="5"/>
      <c r="X8" s="220"/>
      <c r="Y8" s="5"/>
      <c r="Z8" s="220"/>
      <c r="AA8" s="5"/>
      <c r="AB8" s="220"/>
      <c r="AC8" s="5"/>
      <c r="AD8" s="220"/>
      <c r="AE8" s="9"/>
      <c r="AF8" s="34" t="e">
        <f t="shared" ref="AF8:AF45" si="2">SUM(G8+I8+K8+M8+O8+Q8+S8+U8+W8+Y8+AA8+AC8)</f>
        <v>#REF!</v>
      </c>
      <c r="AG8" s="20" t="e">
        <f t="shared" ref="AG8:AG45" si="3">SUM(H8+J8+L8+N8+P8+R8+T8+V8+X8+Z8+AB8+AD8)</f>
        <v>#REF!</v>
      </c>
      <c r="AH8" s="21" t="e">
        <f t="shared" ref="AH8:AH45" si="4">AF8-C8</f>
        <v>#REF!</v>
      </c>
      <c r="AI8" s="22" t="e">
        <f t="shared" ref="AI8:AI45" si="5">AG8-D8</f>
        <v>#REF!</v>
      </c>
    </row>
    <row r="9" spans="1:40" ht="17.149999999999999" customHeight="1" x14ac:dyDescent="0.3">
      <c r="A9" s="314"/>
      <c r="B9" s="65" t="s">
        <v>4</v>
      </c>
      <c r="C9" s="6" t="e">
        <f t="shared" si="0"/>
        <v>#REF!</v>
      </c>
      <c r="D9" s="45" t="e">
        <f t="shared" si="0"/>
        <v>#REF!</v>
      </c>
      <c r="E9" s="105" t="e">
        <f t="shared" ref="E9:E45" si="6">D9-C9</f>
        <v>#REF!</v>
      </c>
      <c r="F9" s="97" t="str">
        <f t="shared" si="1"/>
        <v/>
      </c>
      <c r="G9" s="51" t="e">
        <f>#REF!</f>
        <v>#REF!</v>
      </c>
      <c r="H9" s="221" t="e">
        <f>#REF!</f>
        <v>#REF!</v>
      </c>
      <c r="I9" s="51" t="e">
        <f>#REF!</f>
        <v>#REF!</v>
      </c>
      <c r="J9" s="45" t="e">
        <f>#REF!</f>
        <v>#REF!</v>
      </c>
      <c r="K9" s="6" t="e">
        <f>#REF!</f>
        <v>#REF!</v>
      </c>
      <c r="L9" s="221" t="e">
        <f>#REF!</f>
        <v>#REF!</v>
      </c>
      <c r="M9" s="6" t="e">
        <f>#REF!</f>
        <v>#REF!</v>
      </c>
      <c r="N9" s="221" t="e">
        <f>#REF!</f>
        <v>#REF!</v>
      </c>
      <c r="O9" s="6" t="e">
        <f>#REF!</f>
        <v>#REF!</v>
      </c>
      <c r="P9" s="221" t="e">
        <f>#REF!</f>
        <v>#REF!</v>
      </c>
      <c r="Q9" s="6" t="e">
        <f>#REF!</f>
        <v>#REF!</v>
      </c>
      <c r="R9" s="221" t="e">
        <f>#REF!</f>
        <v>#REF!</v>
      </c>
      <c r="S9" s="6" t="e">
        <f>#REF!</f>
        <v>#REF!</v>
      </c>
      <c r="T9" s="221" t="e">
        <f>#REF!</f>
        <v>#REF!</v>
      </c>
      <c r="U9" s="6"/>
      <c r="V9" s="221"/>
      <c r="W9" s="6"/>
      <c r="X9" s="221"/>
      <c r="Y9" s="6"/>
      <c r="Z9" s="221"/>
      <c r="AA9" s="6"/>
      <c r="AB9" s="221"/>
      <c r="AC9" s="6"/>
      <c r="AD9" s="221"/>
      <c r="AE9" s="9"/>
      <c r="AF9" s="34" t="e">
        <f t="shared" si="2"/>
        <v>#REF!</v>
      </c>
      <c r="AG9" s="20" t="e">
        <f t="shared" si="3"/>
        <v>#REF!</v>
      </c>
      <c r="AH9" s="23" t="e">
        <f t="shared" si="4"/>
        <v>#REF!</v>
      </c>
      <c r="AI9" s="24" t="e">
        <f t="shared" si="5"/>
        <v>#REF!</v>
      </c>
    </row>
    <row r="10" spans="1:40" ht="17.149999999999999" customHeight="1" thickBot="1" x14ac:dyDescent="0.35">
      <c r="A10" s="315"/>
      <c r="B10" s="67" t="s">
        <v>70</v>
      </c>
      <c r="C10" s="16" t="e">
        <f t="shared" si="0"/>
        <v>#REF!</v>
      </c>
      <c r="D10" s="46" t="e">
        <f t="shared" si="0"/>
        <v>#REF!</v>
      </c>
      <c r="E10" s="106" t="e">
        <f t="shared" si="6"/>
        <v>#REF!</v>
      </c>
      <c r="F10" s="95" t="str">
        <f t="shared" si="1"/>
        <v/>
      </c>
      <c r="G10" s="52" t="e">
        <f>#REF!</f>
        <v>#REF!</v>
      </c>
      <c r="H10" s="222" t="e">
        <f>#REF!</f>
        <v>#REF!</v>
      </c>
      <c r="I10" s="52" t="e">
        <f>#REF!</f>
        <v>#REF!</v>
      </c>
      <c r="J10" s="46" t="e">
        <f>#REF!</f>
        <v>#REF!</v>
      </c>
      <c r="K10" s="16" t="e">
        <f>#REF!</f>
        <v>#REF!</v>
      </c>
      <c r="L10" s="222" t="e">
        <f>#REF!</f>
        <v>#REF!</v>
      </c>
      <c r="M10" s="16" t="e">
        <f>#REF!</f>
        <v>#REF!</v>
      </c>
      <c r="N10" s="222" t="e">
        <f>#REF!</f>
        <v>#REF!</v>
      </c>
      <c r="O10" s="16" t="e">
        <f>#REF!</f>
        <v>#REF!</v>
      </c>
      <c r="P10" s="222" t="e">
        <f>#REF!</f>
        <v>#REF!</v>
      </c>
      <c r="Q10" s="16" t="e">
        <f>#REF!</f>
        <v>#REF!</v>
      </c>
      <c r="R10" s="222" t="e">
        <f>#REF!</f>
        <v>#REF!</v>
      </c>
      <c r="S10" s="16" t="e">
        <f>#REF!</f>
        <v>#REF!</v>
      </c>
      <c r="T10" s="222" t="e">
        <f>#REF!</f>
        <v>#REF!</v>
      </c>
      <c r="U10" s="16"/>
      <c r="V10" s="222"/>
      <c r="W10" s="16"/>
      <c r="X10" s="222"/>
      <c r="Y10" s="16"/>
      <c r="Z10" s="222"/>
      <c r="AA10" s="16"/>
      <c r="AB10" s="222"/>
      <c r="AC10" s="16"/>
      <c r="AD10" s="222"/>
      <c r="AE10" s="9"/>
      <c r="AF10" s="34" t="e">
        <f t="shared" si="2"/>
        <v>#REF!</v>
      </c>
      <c r="AG10" s="20" t="e">
        <f t="shared" si="3"/>
        <v>#REF!</v>
      </c>
      <c r="AH10" s="25" t="e">
        <f t="shared" si="4"/>
        <v>#REF!</v>
      </c>
      <c r="AI10" s="26" t="e">
        <f t="shared" si="5"/>
        <v>#REF!</v>
      </c>
    </row>
    <row r="11" spans="1:40" s="8" customFormat="1" ht="18" customHeight="1" thickTop="1" x14ac:dyDescent="0.3">
      <c r="A11" s="310" t="s">
        <v>67</v>
      </c>
      <c r="B11" s="311"/>
      <c r="C11" s="84" t="e">
        <f>SUM(C8:C10)</f>
        <v>#REF!</v>
      </c>
      <c r="D11" s="85" t="e">
        <f>SUM(D8:D10)</f>
        <v>#REF!</v>
      </c>
      <c r="E11" s="107" t="e">
        <f t="shared" si="6"/>
        <v>#REF!</v>
      </c>
      <c r="F11" s="96" t="str">
        <f t="shared" si="1"/>
        <v/>
      </c>
      <c r="G11" s="86" t="e">
        <f t="shared" ref="G11:H11" si="7">SUM(G8:G10)</f>
        <v>#REF!</v>
      </c>
      <c r="H11" s="223" t="e">
        <f t="shared" si="7"/>
        <v>#REF!</v>
      </c>
      <c r="I11" s="86" t="e">
        <f t="shared" ref="I11:J11" si="8">SUM(I8:I10)</f>
        <v>#REF!</v>
      </c>
      <c r="J11" s="85" t="e">
        <f t="shared" si="8"/>
        <v>#REF!</v>
      </c>
      <c r="K11" s="84" t="e">
        <f t="shared" ref="K11:L11" si="9">SUM(K8:K10)</f>
        <v>#REF!</v>
      </c>
      <c r="L11" s="223" t="e">
        <f t="shared" si="9"/>
        <v>#REF!</v>
      </c>
      <c r="M11" s="84" t="e">
        <f t="shared" ref="M11:N11" si="10">SUM(M8:M10)</f>
        <v>#REF!</v>
      </c>
      <c r="N11" s="223" t="e">
        <f t="shared" si="10"/>
        <v>#REF!</v>
      </c>
      <c r="O11" s="84" t="e">
        <f t="shared" ref="O11:P11" si="11">SUM(O8:O10)</f>
        <v>#REF!</v>
      </c>
      <c r="P11" s="223" t="e">
        <f t="shared" si="11"/>
        <v>#REF!</v>
      </c>
      <c r="Q11" s="84" t="e">
        <f t="shared" ref="Q11:R11" si="12">SUM(Q8:Q10)</f>
        <v>#REF!</v>
      </c>
      <c r="R11" s="223" t="e">
        <f t="shared" si="12"/>
        <v>#REF!</v>
      </c>
      <c r="S11" s="84" t="e">
        <f t="shared" ref="S11:T11" si="13">SUM(S8:S10)</f>
        <v>#REF!</v>
      </c>
      <c r="T11" s="223" t="e">
        <f t="shared" si="13"/>
        <v>#REF!</v>
      </c>
      <c r="U11" s="84"/>
      <c r="V11" s="223"/>
      <c r="W11" s="84"/>
      <c r="X11" s="223"/>
      <c r="Y11" s="84"/>
      <c r="Z11" s="223"/>
      <c r="AA11" s="84"/>
      <c r="AB11" s="223"/>
      <c r="AC11" s="84"/>
      <c r="AD11" s="223"/>
      <c r="AE11" s="9"/>
      <c r="AF11" s="28" t="e">
        <f t="shared" si="2"/>
        <v>#REF!</v>
      </c>
      <c r="AG11" s="27" t="e">
        <f t="shared" si="3"/>
        <v>#REF!</v>
      </c>
      <c r="AH11" s="28" t="e">
        <f t="shared" si="4"/>
        <v>#REF!</v>
      </c>
      <c r="AI11" s="29" t="e">
        <f t="shared" si="5"/>
        <v>#REF!</v>
      </c>
    </row>
    <row r="12" spans="1:40" ht="17.149999999999999" customHeight="1" x14ac:dyDescent="0.3">
      <c r="A12" s="303" t="s">
        <v>64</v>
      </c>
      <c r="B12" s="64" t="s">
        <v>5</v>
      </c>
      <c r="C12" s="5" t="e">
        <f t="shared" ref="C12:C25" si="14">+G12+I12+K12+M12+O12+Q12+S12+U12+W12+Y12+AA12+AC12</f>
        <v>#REF!</v>
      </c>
      <c r="D12" s="44" t="e">
        <f t="shared" ref="D12:D25" si="15">+H12+J12+L12+N12+P12+R12+T12+V12+X12+Z12+AB12+AD12</f>
        <v>#REF!</v>
      </c>
      <c r="E12" s="105" t="e">
        <f t="shared" si="6"/>
        <v>#REF!</v>
      </c>
      <c r="F12" s="97" t="str">
        <f t="shared" si="1"/>
        <v/>
      </c>
      <c r="G12" s="51" t="e">
        <f>#REF!</f>
        <v>#REF!</v>
      </c>
      <c r="H12" s="221" t="e">
        <f>#REF!</f>
        <v>#REF!</v>
      </c>
      <c r="I12" s="51" t="e">
        <f>#REF!</f>
        <v>#REF!</v>
      </c>
      <c r="J12" s="45" t="e">
        <f>#REF!</f>
        <v>#REF!</v>
      </c>
      <c r="K12" s="6" t="e">
        <f>#REF!</f>
        <v>#REF!</v>
      </c>
      <c r="L12" s="221" t="e">
        <f>#REF!</f>
        <v>#REF!</v>
      </c>
      <c r="M12" s="6" t="e">
        <f>#REF!</f>
        <v>#REF!</v>
      </c>
      <c r="N12" s="221" t="e">
        <f>#REF!</f>
        <v>#REF!</v>
      </c>
      <c r="O12" s="6" t="e">
        <f>#REF!</f>
        <v>#REF!</v>
      </c>
      <c r="P12" s="221" t="e">
        <f>#REF!</f>
        <v>#REF!</v>
      </c>
      <c r="Q12" s="6" t="e">
        <f>#REF!</f>
        <v>#REF!</v>
      </c>
      <c r="R12" s="221" t="e">
        <f>#REF!</f>
        <v>#REF!</v>
      </c>
      <c r="S12" s="6" t="e">
        <f>#REF!</f>
        <v>#REF!</v>
      </c>
      <c r="T12" s="221" t="e">
        <f>#REF!</f>
        <v>#REF!</v>
      </c>
      <c r="U12" s="6"/>
      <c r="V12" s="221"/>
      <c r="W12" s="6"/>
      <c r="X12" s="221"/>
      <c r="Y12" s="6"/>
      <c r="Z12" s="221"/>
      <c r="AA12" s="6"/>
      <c r="AB12" s="221"/>
      <c r="AC12" s="6"/>
      <c r="AD12" s="221"/>
      <c r="AE12" s="9"/>
      <c r="AF12" s="34" t="e">
        <f t="shared" si="2"/>
        <v>#REF!</v>
      </c>
      <c r="AG12" s="20" t="e">
        <f t="shared" si="3"/>
        <v>#REF!</v>
      </c>
      <c r="AH12" s="21" t="e">
        <f t="shared" si="4"/>
        <v>#REF!</v>
      </c>
      <c r="AI12" s="22" t="e">
        <f t="shared" si="5"/>
        <v>#REF!</v>
      </c>
    </row>
    <row r="13" spans="1:40" ht="17.149999999999999" customHeight="1" x14ac:dyDescent="0.3">
      <c r="A13" s="304"/>
      <c r="B13" s="65" t="s">
        <v>6</v>
      </c>
      <c r="C13" s="6" t="e">
        <f t="shared" si="14"/>
        <v>#REF!</v>
      </c>
      <c r="D13" s="45" t="e">
        <f t="shared" si="15"/>
        <v>#REF!</v>
      </c>
      <c r="E13" s="105" t="e">
        <f t="shared" si="6"/>
        <v>#REF!</v>
      </c>
      <c r="F13" s="97" t="str">
        <f t="shared" si="1"/>
        <v/>
      </c>
      <c r="G13" s="51" t="e">
        <f>#REF!</f>
        <v>#REF!</v>
      </c>
      <c r="H13" s="221" t="e">
        <f>#REF!</f>
        <v>#REF!</v>
      </c>
      <c r="I13" s="51" t="e">
        <f>#REF!</f>
        <v>#REF!</v>
      </c>
      <c r="J13" s="45" t="e">
        <f>#REF!</f>
        <v>#REF!</v>
      </c>
      <c r="K13" s="6" t="e">
        <f>#REF!</f>
        <v>#REF!</v>
      </c>
      <c r="L13" s="221" t="e">
        <f>#REF!</f>
        <v>#REF!</v>
      </c>
      <c r="M13" s="6" t="e">
        <f>#REF!</f>
        <v>#REF!</v>
      </c>
      <c r="N13" s="221" t="e">
        <f>#REF!</f>
        <v>#REF!</v>
      </c>
      <c r="O13" s="6" t="e">
        <f>#REF!</f>
        <v>#REF!</v>
      </c>
      <c r="P13" s="221" t="e">
        <f>#REF!</f>
        <v>#REF!</v>
      </c>
      <c r="Q13" s="6" t="e">
        <f>#REF!</f>
        <v>#REF!</v>
      </c>
      <c r="R13" s="221" t="e">
        <f>#REF!</f>
        <v>#REF!</v>
      </c>
      <c r="S13" s="6" t="e">
        <f>#REF!</f>
        <v>#REF!</v>
      </c>
      <c r="T13" s="221" t="e">
        <f>#REF!</f>
        <v>#REF!</v>
      </c>
      <c r="U13" s="6"/>
      <c r="V13" s="221"/>
      <c r="W13" s="6"/>
      <c r="X13" s="221"/>
      <c r="Y13" s="6"/>
      <c r="Z13" s="221"/>
      <c r="AA13" s="6"/>
      <c r="AB13" s="221"/>
      <c r="AC13" s="6"/>
      <c r="AD13" s="221"/>
      <c r="AE13" s="9"/>
      <c r="AF13" s="34" t="e">
        <f t="shared" si="2"/>
        <v>#REF!</v>
      </c>
      <c r="AG13" s="20" t="e">
        <f t="shared" si="3"/>
        <v>#REF!</v>
      </c>
      <c r="AH13" s="23" t="e">
        <f t="shared" si="4"/>
        <v>#REF!</v>
      </c>
      <c r="AI13" s="24" t="e">
        <f t="shared" si="5"/>
        <v>#REF!</v>
      </c>
    </row>
    <row r="14" spans="1:40" ht="17.149999999999999" customHeight="1" x14ac:dyDescent="0.3">
      <c r="A14" s="304"/>
      <c r="B14" s="65" t="s">
        <v>44</v>
      </c>
      <c r="C14" s="6" t="e">
        <f t="shared" si="14"/>
        <v>#REF!</v>
      </c>
      <c r="D14" s="45" t="e">
        <f t="shared" si="15"/>
        <v>#REF!</v>
      </c>
      <c r="E14" s="105" t="e">
        <f t="shared" si="6"/>
        <v>#REF!</v>
      </c>
      <c r="F14" s="97" t="str">
        <f t="shared" si="1"/>
        <v/>
      </c>
      <c r="G14" s="51" t="e">
        <f>#REF!</f>
        <v>#REF!</v>
      </c>
      <c r="H14" s="221" t="e">
        <f>#REF!</f>
        <v>#REF!</v>
      </c>
      <c r="I14" s="51" t="e">
        <f>#REF!</f>
        <v>#REF!</v>
      </c>
      <c r="J14" s="45" t="e">
        <f>#REF!</f>
        <v>#REF!</v>
      </c>
      <c r="K14" s="6" t="e">
        <f>#REF!</f>
        <v>#REF!</v>
      </c>
      <c r="L14" s="221" t="e">
        <f>#REF!</f>
        <v>#REF!</v>
      </c>
      <c r="M14" s="6" t="e">
        <f>#REF!</f>
        <v>#REF!</v>
      </c>
      <c r="N14" s="221" t="e">
        <f>#REF!</f>
        <v>#REF!</v>
      </c>
      <c r="O14" s="6" t="e">
        <f>#REF!</f>
        <v>#REF!</v>
      </c>
      <c r="P14" s="221" t="e">
        <f>#REF!</f>
        <v>#REF!</v>
      </c>
      <c r="Q14" s="6" t="e">
        <f>#REF!</f>
        <v>#REF!</v>
      </c>
      <c r="R14" s="221" t="e">
        <f>#REF!</f>
        <v>#REF!</v>
      </c>
      <c r="S14" s="6" t="e">
        <f>#REF!</f>
        <v>#REF!</v>
      </c>
      <c r="T14" s="221" t="e">
        <f>#REF!</f>
        <v>#REF!</v>
      </c>
      <c r="U14" s="6"/>
      <c r="V14" s="221"/>
      <c r="W14" s="6"/>
      <c r="X14" s="221"/>
      <c r="Y14" s="6"/>
      <c r="Z14" s="221"/>
      <c r="AA14" s="6"/>
      <c r="AB14" s="221"/>
      <c r="AC14" s="6"/>
      <c r="AD14" s="221"/>
      <c r="AE14" s="9"/>
      <c r="AF14" s="34" t="e">
        <f t="shared" si="2"/>
        <v>#REF!</v>
      </c>
      <c r="AG14" s="20" t="e">
        <f t="shared" si="3"/>
        <v>#REF!</v>
      </c>
      <c r="AH14" s="23" t="e">
        <f t="shared" si="4"/>
        <v>#REF!</v>
      </c>
      <c r="AI14" s="24" t="e">
        <f t="shared" si="5"/>
        <v>#REF!</v>
      </c>
    </row>
    <row r="15" spans="1:40" ht="17.149999999999999" customHeight="1" x14ac:dyDescent="0.3">
      <c r="A15" s="304"/>
      <c r="B15" s="65" t="s">
        <v>57</v>
      </c>
      <c r="C15" s="6" t="e">
        <f t="shared" si="14"/>
        <v>#REF!</v>
      </c>
      <c r="D15" s="45" t="e">
        <f t="shared" si="15"/>
        <v>#REF!</v>
      </c>
      <c r="E15" s="105" t="e">
        <f t="shared" si="6"/>
        <v>#REF!</v>
      </c>
      <c r="F15" s="97" t="str">
        <f t="shared" si="1"/>
        <v/>
      </c>
      <c r="G15" s="51" t="e">
        <f>#REF!</f>
        <v>#REF!</v>
      </c>
      <c r="H15" s="221" t="e">
        <f>#REF!</f>
        <v>#REF!</v>
      </c>
      <c r="I15" s="51" t="e">
        <f>#REF!</f>
        <v>#REF!</v>
      </c>
      <c r="J15" s="45" t="e">
        <f>#REF!</f>
        <v>#REF!</v>
      </c>
      <c r="K15" s="6" t="e">
        <f>#REF!</f>
        <v>#REF!</v>
      </c>
      <c r="L15" s="221" t="e">
        <f>#REF!</f>
        <v>#REF!</v>
      </c>
      <c r="M15" s="6" t="e">
        <f>#REF!</f>
        <v>#REF!</v>
      </c>
      <c r="N15" s="221" t="e">
        <f>#REF!</f>
        <v>#REF!</v>
      </c>
      <c r="O15" s="6" t="e">
        <f>#REF!</f>
        <v>#REF!</v>
      </c>
      <c r="P15" s="221" t="e">
        <f>#REF!</f>
        <v>#REF!</v>
      </c>
      <c r="Q15" s="6" t="e">
        <f>#REF!</f>
        <v>#REF!</v>
      </c>
      <c r="R15" s="221" t="e">
        <f>#REF!</f>
        <v>#REF!</v>
      </c>
      <c r="S15" s="6" t="e">
        <f>#REF!</f>
        <v>#REF!</v>
      </c>
      <c r="T15" s="221" t="e">
        <f>#REF!</f>
        <v>#REF!</v>
      </c>
      <c r="U15" s="6"/>
      <c r="V15" s="221"/>
      <c r="W15" s="6"/>
      <c r="X15" s="221"/>
      <c r="Y15" s="6"/>
      <c r="Z15" s="221"/>
      <c r="AA15" s="6"/>
      <c r="AB15" s="221"/>
      <c r="AC15" s="6"/>
      <c r="AD15" s="221"/>
      <c r="AE15" s="9"/>
      <c r="AF15" s="34" t="e">
        <f t="shared" si="2"/>
        <v>#REF!</v>
      </c>
      <c r="AG15" s="20" t="e">
        <f t="shared" si="3"/>
        <v>#REF!</v>
      </c>
      <c r="AH15" s="23" t="e">
        <f t="shared" si="4"/>
        <v>#REF!</v>
      </c>
      <c r="AI15" s="24" t="e">
        <f t="shared" si="5"/>
        <v>#REF!</v>
      </c>
    </row>
    <row r="16" spans="1:40" ht="17.149999999999999" customHeight="1" x14ac:dyDescent="0.3">
      <c r="A16" s="304"/>
      <c r="B16" s="65" t="s">
        <v>7</v>
      </c>
      <c r="C16" s="6" t="e">
        <f t="shared" si="14"/>
        <v>#REF!</v>
      </c>
      <c r="D16" s="45" t="e">
        <f t="shared" si="15"/>
        <v>#REF!</v>
      </c>
      <c r="E16" s="105" t="e">
        <f t="shared" si="6"/>
        <v>#REF!</v>
      </c>
      <c r="F16" s="97" t="str">
        <f t="shared" si="1"/>
        <v/>
      </c>
      <c r="G16" s="51" t="e">
        <f>#REF!</f>
        <v>#REF!</v>
      </c>
      <c r="H16" s="221" t="e">
        <f>#REF!</f>
        <v>#REF!</v>
      </c>
      <c r="I16" s="51" t="e">
        <f>#REF!</f>
        <v>#REF!</v>
      </c>
      <c r="J16" s="45" t="e">
        <f>#REF!</f>
        <v>#REF!</v>
      </c>
      <c r="K16" s="6" t="e">
        <f>#REF!</f>
        <v>#REF!</v>
      </c>
      <c r="L16" s="221" t="e">
        <f>#REF!</f>
        <v>#REF!</v>
      </c>
      <c r="M16" s="6" t="e">
        <f>#REF!</f>
        <v>#REF!</v>
      </c>
      <c r="N16" s="221" t="e">
        <f>#REF!</f>
        <v>#REF!</v>
      </c>
      <c r="O16" s="6" t="e">
        <f>#REF!</f>
        <v>#REF!</v>
      </c>
      <c r="P16" s="221" t="e">
        <f>#REF!</f>
        <v>#REF!</v>
      </c>
      <c r="Q16" s="6" t="e">
        <f>#REF!</f>
        <v>#REF!</v>
      </c>
      <c r="R16" s="221" t="e">
        <f>#REF!</f>
        <v>#REF!</v>
      </c>
      <c r="S16" s="6" t="e">
        <f>#REF!</f>
        <v>#REF!</v>
      </c>
      <c r="T16" s="221" t="e">
        <f>#REF!</f>
        <v>#REF!</v>
      </c>
      <c r="U16" s="6"/>
      <c r="V16" s="221"/>
      <c r="W16" s="6"/>
      <c r="X16" s="221"/>
      <c r="Y16" s="6"/>
      <c r="Z16" s="221"/>
      <c r="AA16" s="6"/>
      <c r="AB16" s="221"/>
      <c r="AC16" s="6"/>
      <c r="AD16" s="221"/>
      <c r="AE16" s="9"/>
      <c r="AF16" s="34" t="e">
        <f t="shared" si="2"/>
        <v>#REF!</v>
      </c>
      <c r="AG16" s="20" t="e">
        <f t="shared" si="3"/>
        <v>#REF!</v>
      </c>
      <c r="AH16" s="23" t="e">
        <f t="shared" si="4"/>
        <v>#REF!</v>
      </c>
      <c r="AI16" s="24" t="e">
        <f t="shared" si="5"/>
        <v>#REF!</v>
      </c>
    </row>
    <row r="17" spans="1:35" ht="17.149999999999999" customHeight="1" x14ac:dyDescent="0.3">
      <c r="A17" s="304"/>
      <c r="B17" s="65" t="s">
        <v>8</v>
      </c>
      <c r="C17" s="6" t="e">
        <f t="shared" si="14"/>
        <v>#REF!</v>
      </c>
      <c r="D17" s="45" t="e">
        <f t="shared" si="15"/>
        <v>#REF!</v>
      </c>
      <c r="E17" s="105" t="e">
        <f t="shared" si="6"/>
        <v>#REF!</v>
      </c>
      <c r="F17" s="97" t="str">
        <f t="shared" si="1"/>
        <v/>
      </c>
      <c r="G17" s="51" t="e">
        <f>#REF!</f>
        <v>#REF!</v>
      </c>
      <c r="H17" s="221" t="e">
        <f>#REF!</f>
        <v>#REF!</v>
      </c>
      <c r="I17" s="51" t="e">
        <f>#REF!</f>
        <v>#REF!</v>
      </c>
      <c r="J17" s="45" t="e">
        <f>#REF!</f>
        <v>#REF!</v>
      </c>
      <c r="K17" s="6" t="e">
        <f>#REF!</f>
        <v>#REF!</v>
      </c>
      <c r="L17" s="221" t="e">
        <f>#REF!</f>
        <v>#REF!</v>
      </c>
      <c r="M17" s="6" t="e">
        <f>#REF!</f>
        <v>#REF!</v>
      </c>
      <c r="N17" s="221" t="e">
        <f>#REF!</f>
        <v>#REF!</v>
      </c>
      <c r="O17" s="6" t="e">
        <f>#REF!</f>
        <v>#REF!</v>
      </c>
      <c r="P17" s="221" t="e">
        <f>#REF!</f>
        <v>#REF!</v>
      </c>
      <c r="Q17" s="6" t="e">
        <f>#REF!</f>
        <v>#REF!</v>
      </c>
      <c r="R17" s="221" t="e">
        <f>#REF!</f>
        <v>#REF!</v>
      </c>
      <c r="S17" s="6" t="e">
        <f>#REF!</f>
        <v>#REF!</v>
      </c>
      <c r="T17" s="221" t="e">
        <f>#REF!</f>
        <v>#REF!</v>
      </c>
      <c r="U17" s="6"/>
      <c r="V17" s="221"/>
      <c r="W17" s="6"/>
      <c r="X17" s="221"/>
      <c r="Y17" s="6"/>
      <c r="Z17" s="221"/>
      <c r="AA17" s="6"/>
      <c r="AB17" s="221"/>
      <c r="AC17" s="6"/>
      <c r="AD17" s="221"/>
      <c r="AE17" s="9"/>
      <c r="AF17" s="34" t="e">
        <f t="shared" si="2"/>
        <v>#REF!</v>
      </c>
      <c r="AG17" s="20" t="e">
        <f t="shared" si="3"/>
        <v>#REF!</v>
      </c>
      <c r="AH17" s="23" t="e">
        <f t="shared" si="4"/>
        <v>#REF!</v>
      </c>
      <c r="AI17" s="24" t="e">
        <f t="shared" si="5"/>
        <v>#REF!</v>
      </c>
    </row>
    <row r="18" spans="1:35" ht="17.149999999999999" customHeight="1" x14ac:dyDescent="0.3">
      <c r="A18" s="304"/>
      <c r="B18" s="65" t="s">
        <v>9</v>
      </c>
      <c r="C18" s="6" t="e">
        <f t="shared" si="14"/>
        <v>#REF!</v>
      </c>
      <c r="D18" s="45" t="e">
        <f t="shared" si="15"/>
        <v>#REF!</v>
      </c>
      <c r="E18" s="105" t="e">
        <f t="shared" si="6"/>
        <v>#REF!</v>
      </c>
      <c r="F18" s="97" t="str">
        <f t="shared" si="1"/>
        <v/>
      </c>
      <c r="G18" s="51" t="e">
        <f>#REF!</f>
        <v>#REF!</v>
      </c>
      <c r="H18" s="221" t="e">
        <f>#REF!</f>
        <v>#REF!</v>
      </c>
      <c r="I18" s="51" t="e">
        <f>#REF!</f>
        <v>#REF!</v>
      </c>
      <c r="J18" s="45" t="e">
        <f>#REF!</f>
        <v>#REF!</v>
      </c>
      <c r="K18" s="6" t="e">
        <f>#REF!</f>
        <v>#REF!</v>
      </c>
      <c r="L18" s="221" t="e">
        <f>#REF!</f>
        <v>#REF!</v>
      </c>
      <c r="M18" s="6" t="e">
        <f>#REF!</f>
        <v>#REF!</v>
      </c>
      <c r="N18" s="221" t="e">
        <f>#REF!</f>
        <v>#REF!</v>
      </c>
      <c r="O18" s="6" t="e">
        <f>#REF!</f>
        <v>#REF!</v>
      </c>
      <c r="P18" s="221" t="e">
        <f>#REF!</f>
        <v>#REF!</v>
      </c>
      <c r="Q18" s="6" t="e">
        <f>#REF!</f>
        <v>#REF!</v>
      </c>
      <c r="R18" s="221" t="e">
        <f>#REF!</f>
        <v>#REF!</v>
      </c>
      <c r="S18" s="6" t="e">
        <f>#REF!</f>
        <v>#REF!</v>
      </c>
      <c r="T18" s="221" t="e">
        <f>#REF!</f>
        <v>#REF!</v>
      </c>
      <c r="U18" s="6"/>
      <c r="V18" s="221"/>
      <c r="W18" s="6"/>
      <c r="X18" s="221"/>
      <c r="Y18" s="6"/>
      <c r="Z18" s="221"/>
      <c r="AA18" s="6"/>
      <c r="AB18" s="221"/>
      <c r="AC18" s="6"/>
      <c r="AD18" s="221"/>
      <c r="AE18" s="9"/>
      <c r="AF18" s="34" t="e">
        <f t="shared" si="2"/>
        <v>#REF!</v>
      </c>
      <c r="AG18" s="20" t="e">
        <f t="shared" si="3"/>
        <v>#REF!</v>
      </c>
      <c r="AH18" s="23" t="e">
        <f t="shared" si="4"/>
        <v>#REF!</v>
      </c>
      <c r="AI18" s="24" t="e">
        <f t="shared" si="5"/>
        <v>#REF!</v>
      </c>
    </row>
    <row r="19" spans="1:35" ht="17.149999999999999" customHeight="1" x14ac:dyDescent="0.3">
      <c r="A19" s="304"/>
      <c r="B19" s="65" t="s">
        <v>24</v>
      </c>
      <c r="C19" s="6" t="e">
        <f t="shared" si="14"/>
        <v>#REF!</v>
      </c>
      <c r="D19" s="45" t="e">
        <f t="shared" si="15"/>
        <v>#REF!</v>
      </c>
      <c r="E19" s="105" t="e">
        <f t="shared" si="6"/>
        <v>#REF!</v>
      </c>
      <c r="F19" s="97" t="str">
        <f t="shared" si="1"/>
        <v/>
      </c>
      <c r="G19" s="51" t="e">
        <f>#REF!</f>
        <v>#REF!</v>
      </c>
      <c r="H19" s="221" t="e">
        <f>#REF!</f>
        <v>#REF!</v>
      </c>
      <c r="I19" s="51" t="e">
        <f>#REF!</f>
        <v>#REF!</v>
      </c>
      <c r="J19" s="45" t="e">
        <f>#REF!</f>
        <v>#REF!</v>
      </c>
      <c r="K19" s="6" t="e">
        <f>#REF!</f>
        <v>#REF!</v>
      </c>
      <c r="L19" s="221" t="e">
        <f>#REF!</f>
        <v>#REF!</v>
      </c>
      <c r="M19" s="6" t="e">
        <f>#REF!</f>
        <v>#REF!</v>
      </c>
      <c r="N19" s="221" t="e">
        <f>#REF!</f>
        <v>#REF!</v>
      </c>
      <c r="O19" s="6" t="e">
        <f>#REF!</f>
        <v>#REF!</v>
      </c>
      <c r="P19" s="221" t="e">
        <f>#REF!</f>
        <v>#REF!</v>
      </c>
      <c r="Q19" s="6" t="e">
        <f>#REF!</f>
        <v>#REF!</v>
      </c>
      <c r="R19" s="221" t="e">
        <f>#REF!</f>
        <v>#REF!</v>
      </c>
      <c r="S19" s="6" t="e">
        <f>#REF!</f>
        <v>#REF!</v>
      </c>
      <c r="T19" s="221" t="e">
        <f>#REF!</f>
        <v>#REF!</v>
      </c>
      <c r="U19" s="6"/>
      <c r="V19" s="221"/>
      <c r="W19" s="6"/>
      <c r="X19" s="221"/>
      <c r="Y19" s="6"/>
      <c r="Z19" s="221"/>
      <c r="AA19" s="6"/>
      <c r="AB19" s="221"/>
      <c r="AC19" s="6"/>
      <c r="AD19" s="221"/>
      <c r="AE19" s="9"/>
      <c r="AF19" s="34" t="e">
        <f t="shared" si="2"/>
        <v>#REF!</v>
      </c>
      <c r="AG19" s="20" t="e">
        <f t="shared" si="3"/>
        <v>#REF!</v>
      </c>
      <c r="AH19" s="23" t="e">
        <f t="shared" si="4"/>
        <v>#REF!</v>
      </c>
      <c r="AI19" s="24" t="e">
        <f t="shared" si="5"/>
        <v>#REF!</v>
      </c>
    </row>
    <row r="20" spans="1:35" ht="17.149999999999999" customHeight="1" x14ac:dyDescent="0.3">
      <c r="A20" s="304"/>
      <c r="B20" s="65" t="s">
        <v>23</v>
      </c>
      <c r="C20" s="6" t="e">
        <f t="shared" si="14"/>
        <v>#REF!</v>
      </c>
      <c r="D20" s="45" t="e">
        <f t="shared" si="15"/>
        <v>#REF!</v>
      </c>
      <c r="E20" s="105" t="e">
        <f t="shared" si="6"/>
        <v>#REF!</v>
      </c>
      <c r="F20" s="97" t="str">
        <f t="shared" si="1"/>
        <v/>
      </c>
      <c r="G20" s="51" t="e">
        <f>#REF!</f>
        <v>#REF!</v>
      </c>
      <c r="H20" s="221" t="e">
        <f>#REF!</f>
        <v>#REF!</v>
      </c>
      <c r="I20" s="51" t="e">
        <f>#REF!</f>
        <v>#REF!</v>
      </c>
      <c r="J20" s="45" t="e">
        <f>#REF!</f>
        <v>#REF!</v>
      </c>
      <c r="K20" s="6" t="e">
        <f>#REF!</f>
        <v>#REF!</v>
      </c>
      <c r="L20" s="221" t="e">
        <f>#REF!</f>
        <v>#REF!</v>
      </c>
      <c r="M20" s="6" t="e">
        <f>#REF!</f>
        <v>#REF!</v>
      </c>
      <c r="N20" s="221" t="e">
        <f>#REF!</f>
        <v>#REF!</v>
      </c>
      <c r="O20" s="6" t="e">
        <f>#REF!</f>
        <v>#REF!</v>
      </c>
      <c r="P20" s="221" t="e">
        <f>#REF!</f>
        <v>#REF!</v>
      </c>
      <c r="Q20" s="6" t="e">
        <f>#REF!</f>
        <v>#REF!</v>
      </c>
      <c r="R20" s="221" t="e">
        <f>#REF!</f>
        <v>#REF!</v>
      </c>
      <c r="S20" s="6" t="e">
        <f>#REF!</f>
        <v>#REF!</v>
      </c>
      <c r="T20" s="221" t="e">
        <f>#REF!</f>
        <v>#REF!</v>
      </c>
      <c r="U20" s="6"/>
      <c r="V20" s="221"/>
      <c r="W20" s="6"/>
      <c r="X20" s="221"/>
      <c r="Y20" s="6"/>
      <c r="Z20" s="221"/>
      <c r="AA20" s="6"/>
      <c r="AB20" s="221"/>
      <c r="AC20" s="6"/>
      <c r="AD20" s="221"/>
      <c r="AE20" s="9"/>
      <c r="AF20" s="34" t="e">
        <f t="shared" si="2"/>
        <v>#REF!</v>
      </c>
      <c r="AG20" s="20" t="e">
        <f t="shared" si="3"/>
        <v>#REF!</v>
      </c>
      <c r="AH20" s="23" t="e">
        <f t="shared" si="4"/>
        <v>#REF!</v>
      </c>
      <c r="AI20" s="24" t="e">
        <f t="shared" si="5"/>
        <v>#REF!</v>
      </c>
    </row>
    <row r="21" spans="1:35" ht="17.149999999999999" customHeight="1" x14ac:dyDescent="0.3">
      <c r="A21" s="304"/>
      <c r="B21" s="65" t="s">
        <v>10</v>
      </c>
      <c r="C21" s="6" t="e">
        <f t="shared" si="14"/>
        <v>#REF!</v>
      </c>
      <c r="D21" s="45" t="e">
        <f t="shared" si="15"/>
        <v>#REF!</v>
      </c>
      <c r="E21" s="105" t="e">
        <f t="shared" si="6"/>
        <v>#REF!</v>
      </c>
      <c r="F21" s="97" t="str">
        <f t="shared" si="1"/>
        <v/>
      </c>
      <c r="G21" s="51" t="e">
        <f>#REF!</f>
        <v>#REF!</v>
      </c>
      <c r="H21" s="221" t="e">
        <f>#REF!</f>
        <v>#REF!</v>
      </c>
      <c r="I21" s="51" t="e">
        <f>#REF!</f>
        <v>#REF!</v>
      </c>
      <c r="J21" s="45" t="e">
        <f>#REF!</f>
        <v>#REF!</v>
      </c>
      <c r="K21" s="6" t="e">
        <f>#REF!</f>
        <v>#REF!</v>
      </c>
      <c r="L21" s="221" t="e">
        <f>#REF!</f>
        <v>#REF!</v>
      </c>
      <c r="M21" s="6" t="e">
        <f>#REF!</f>
        <v>#REF!</v>
      </c>
      <c r="N21" s="221" t="e">
        <f>#REF!</f>
        <v>#REF!</v>
      </c>
      <c r="O21" s="6" t="e">
        <f>#REF!</f>
        <v>#REF!</v>
      </c>
      <c r="P21" s="221" t="e">
        <f>#REF!</f>
        <v>#REF!</v>
      </c>
      <c r="Q21" s="6" t="e">
        <f>#REF!</f>
        <v>#REF!</v>
      </c>
      <c r="R21" s="221" t="e">
        <f>#REF!</f>
        <v>#REF!</v>
      </c>
      <c r="S21" s="6" t="e">
        <f>#REF!</f>
        <v>#REF!</v>
      </c>
      <c r="T21" s="221" t="e">
        <f>#REF!</f>
        <v>#REF!</v>
      </c>
      <c r="U21" s="6"/>
      <c r="V21" s="221"/>
      <c r="W21" s="6"/>
      <c r="X21" s="221"/>
      <c r="Y21" s="6"/>
      <c r="Z21" s="221"/>
      <c r="AA21" s="6"/>
      <c r="AB21" s="221"/>
      <c r="AC21" s="6"/>
      <c r="AD21" s="221"/>
      <c r="AE21" s="9"/>
      <c r="AF21" s="34" t="e">
        <f t="shared" si="2"/>
        <v>#REF!</v>
      </c>
      <c r="AG21" s="20" t="e">
        <f t="shared" si="3"/>
        <v>#REF!</v>
      </c>
      <c r="AH21" s="23" t="e">
        <f t="shared" si="4"/>
        <v>#REF!</v>
      </c>
      <c r="AI21" s="24" t="e">
        <f t="shared" si="5"/>
        <v>#REF!</v>
      </c>
    </row>
    <row r="22" spans="1:35" ht="17.149999999999999" customHeight="1" x14ac:dyDescent="0.3">
      <c r="A22" s="304"/>
      <c r="B22" s="65" t="s">
        <v>11</v>
      </c>
      <c r="C22" s="6" t="e">
        <f t="shared" si="14"/>
        <v>#REF!</v>
      </c>
      <c r="D22" s="45" t="e">
        <f t="shared" si="15"/>
        <v>#REF!</v>
      </c>
      <c r="E22" s="105" t="e">
        <f t="shared" si="6"/>
        <v>#REF!</v>
      </c>
      <c r="F22" s="97" t="str">
        <f t="shared" si="1"/>
        <v/>
      </c>
      <c r="G22" s="51" t="e">
        <f>#REF!</f>
        <v>#REF!</v>
      </c>
      <c r="H22" s="221" t="e">
        <f>#REF!</f>
        <v>#REF!</v>
      </c>
      <c r="I22" s="51" t="e">
        <f>#REF!</f>
        <v>#REF!</v>
      </c>
      <c r="J22" s="45" t="e">
        <f>#REF!</f>
        <v>#REF!</v>
      </c>
      <c r="K22" s="6" t="e">
        <f>#REF!</f>
        <v>#REF!</v>
      </c>
      <c r="L22" s="221" t="e">
        <f>#REF!</f>
        <v>#REF!</v>
      </c>
      <c r="M22" s="6" t="e">
        <f>#REF!</f>
        <v>#REF!</v>
      </c>
      <c r="N22" s="221" t="e">
        <f>#REF!</f>
        <v>#REF!</v>
      </c>
      <c r="O22" s="6" t="e">
        <f>#REF!</f>
        <v>#REF!</v>
      </c>
      <c r="P22" s="221" t="e">
        <f>#REF!</f>
        <v>#REF!</v>
      </c>
      <c r="Q22" s="6" t="e">
        <f>#REF!</f>
        <v>#REF!</v>
      </c>
      <c r="R22" s="221" t="e">
        <f>#REF!</f>
        <v>#REF!</v>
      </c>
      <c r="S22" s="6" t="e">
        <f>#REF!</f>
        <v>#REF!</v>
      </c>
      <c r="T22" s="221" t="e">
        <f>#REF!</f>
        <v>#REF!</v>
      </c>
      <c r="U22" s="6"/>
      <c r="V22" s="221"/>
      <c r="W22" s="6"/>
      <c r="X22" s="221"/>
      <c r="Y22" s="6"/>
      <c r="Z22" s="221"/>
      <c r="AA22" s="6"/>
      <c r="AB22" s="221"/>
      <c r="AC22" s="6"/>
      <c r="AD22" s="221"/>
      <c r="AE22" s="9"/>
      <c r="AF22" s="34" t="e">
        <f t="shared" si="2"/>
        <v>#REF!</v>
      </c>
      <c r="AG22" s="20" t="e">
        <f t="shared" si="3"/>
        <v>#REF!</v>
      </c>
      <c r="AH22" s="23" t="e">
        <f t="shared" si="4"/>
        <v>#REF!</v>
      </c>
      <c r="AI22" s="24" t="e">
        <f t="shared" si="5"/>
        <v>#REF!</v>
      </c>
    </row>
    <row r="23" spans="1:35" ht="17.149999999999999" customHeight="1" x14ac:dyDescent="0.3">
      <c r="A23" s="304"/>
      <c r="B23" s="65" t="s">
        <v>58</v>
      </c>
      <c r="C23" s="6" t="e">
        <f t="shared" si="14"/>
        <v>#REF!</v>
      </c>
      <c r="D23" s="45" t="e">
        <f t="shared" si="15"/>
        <v>#REF!</v>
      </c>
      <c r="E23" s="105" t="e">
        <f t="shared" si="6"/>
        <v>#REF!</v>
      </c>
      <c r="F23" s="97" t="str">
        <f t="shared" si="1"/>
        <v/>
      </c>
      <c r="G23" s="51" t="e">
        <f>#REF!</f>
        <v>#REF!</v>
      </c>
      <c r="H23" s="221" t="e">
        <f>#REF!</f>
        <v>#REF!</v>
      </c>
      <c r="I23" s="51" t="e">
        <f>#REF!</f>
        <v>#REF!</v>
      </c>
      <c r="J23" s="45" t="e">
        <f>#REF!</f>
        <v>#REF!</v>
      </c>
      <c r="K23" s="6" t="e">
        <f>#REF!</f>
        <v>#REF!</v>
      </c>
      <c r="L23" s="221" t="e">
        <f>#REF!</f>
        <v>#REF!</v>
      </c>
      <c r="M23" s="6" t="e">
        <f>#REF!</f>
        <v>#REF!</v>
      </c>
      <c r="N23" s="221" t="e">
        <f>#REF!</f>
        <v>#REF!</v>
      </c>
      <c r="O23" s="6" t="e">
        <f>#REF!</f>
        <v>#REF!</v>
      </c>
      <c r="P23" s="221" t="e">
        <f>#REF!</f>
        <v>#REF!</v>
      </c>
      <c r="Q23" s="6" t="e">
        <f>#REF!</f>
        <v>#REF!</v>
      </c>
      <c r="R23" s="221" t="e">
        <f>#REF!</f>
        <v>#REF!</v>
      </c>
      <c r="S23" s="6" t="e">
        <f>#REF!</f>
        <v>#REF!</v>
      </c>
      <c r="T23" s="221" t="e">
        <f>#REF!</f>
        <v>#REF!</v>
      </c>
      <c r="U23" s="6"/>
      <c r="V23" s="221"/>
      <c r="W23" s="6"/>
      <c r="X23" s="221"/>
      <c r="Y23" s="6"/>
      <c r="Z23" s="221"/>
      <c r="AA23" s="6"/>
      <c r="AB23" s="221"/>
      <c r="AC23" s="6"/>
      <c r="AD23" s="221"/>
      <c r="AE23" s="9"/>
      <c r="AF23" s="34" t="e">
        <f t="shared" si="2"/>
        <v>#REF!</v>
      </c>
      <c r="AG23" s="20" t="e">
        <f t="shared" si="3"/>
        <v>#REF!</v>
      </c>
      <c r="AH23" s="23" t="e">
        <f t="shared" si="4"/>
        <v>#REF!</v>
      </c>
      <c r="AI23" s="24" t="e">
        <f t="shared" si="5"/>
        <v>#REF!</v>
      </c>
    </row>
    <row r="24" spans="1:35" ht="17.149999999999999" customHeight="1" x14ac:dyDescent="0.3">
      <c r="A24" s="304"/>
      <c r="B24" s="65" t="s">
        <v>39</v>
      </c>
      <c r="C24" s="6" t="e">
        <f t="shared" si="14"/>
        <v>#REF!</v>
      </c>
      <c r="D24" s="45" t="e">
        <f t="shared" si="15"/>
        <v>#REF!</v>
      </c>
      <c r="E24" s="105" t="e">
        <f t="shared" si="6"/>
        <v>#REF!</v>
      </c>
      <c r="F24" s="97" t="str">
        <f t="shared" si="1"/>
        <v/>
      </c>
      <c r="G24" s="51" t="e">
        <f>#REF!</f>
        <v>#REF!</v>
      </c>
      <c r="H24" s="221" t="e">
        <f>#REF!</f>
        <v>#REF!</v>
      </c>
      <c r="I24" s="51" t="e">
        <f>#REF!</f>
        <v>#REF!</v>
      </c>
      <c r="J24" s="45" t="e">
        <f>#REF!</f>
        <v>#REF!</v>
      </c>
      <c r="K24" s="6" t="e">
        <f>#REF!</f>
        <v>#REF!</v>
      </c>
      <c r="L24" s="221" t="e">
        <f>#REF!</f>
        <v>#REF!</v>
      </c>
      <c r="M24" s="6" t="e">
        <f>#REF!</f>
        <v>#REF!</v>
      </c>
      <c r="N24" s="221" t="e">
        <f>#REF!</f>
        <v>#REF!</v>
      </c>
      <c r="O24" s="6" t="e">
        <f>#REF!</f>
        <v>#REF!</v>
      </c>
      <c r="P24" s="221" t="e">
        <f>#REF!</f>
        <v>#REF!</v>
      </c>
      <c r="Q24" s="6" t="e">
        <f>#REF!</f>
        <v>#REF!</v>
      </c>
      <c r="R24" s="221" t="e">
        <f>#REF!</f>
        <v>#REF!</v>
      </c>
      <c r="S24" s="6" t="e">
        <f>#REF!</f>
        <v>#REF!</v>
      </c>
      <c r="T24" s="221" t="e">
        <f>#REF!</f>
        <v>#REF!</v>
      </c>
      <c r="U24" s="6"/>
      <c r="V24" s="221"/>
      <c r="W24" s="6"/>
      <c r="X24" s="221"/>
      <c r="Y24" s="6"/>
      <c r="Z24" s="221"/>
      <c r="AA24" s="6"/>
      <c r="AB24" s="221"/>
      <c r="AC24" s="6"/>
      <c r="AD24" s="221"/>
      <c r="AE24" s="9"/>
      <c r="AF24" s="34" t="e">
        <f t="shared" si="2"/>
        <v>#REF!</v>
      </c>
      <c r="AG24" s="20" t="e">
        <f t="shared" si="3"/>
        <v>#REF!</v>
      </c>
      <c r="AH24" s="23" t="e">
        <f t="shared" si="4"/>
        <v>#REF!</v>
      </c>
      <c r="AI24" s="24" t="e">
        <f t="shared" si="5"/>
        <v>#REF!</v>
      </c>
    </row>
    <row r="25" spans="1:35" ht="17.149999999999999" customHeight="1" x14ac:dyDescent="0.3">
      <c r="A25" s="304"/>
      <c r="B25" s="67" t="s">
        <v>22</v>
      </c>
      <c r="C25" s="38" t="e">
        <f t="shared" si="14"/>
        <v>#REF!</v>
      </c>
      <c r="D25" s="48" t="e">
        <f t="shared" si="15"/>
        <v>#REF!</v>
      </c>
      <c r="E25" s="106" t="e">
        <f t="shared" si="6"/>
        <v>#REF!</v>
      </c>
      <c r="F25" s="95" t="str">
        <f t="shared" si="1"/>
        <v/>
      </c>
      <c r="G25" s="52" t="e">
        <f>#REF!</f>
        <v>#REF!</v>
      </c>
      <c r="H25" s="222" t="e">
        <f>#REF!</f>
        <v>#REF!</v>
      </c>
      <c r="I25" s="52" t="e">
        <f>#REF!</f>
        <v>#REF!</v>
      </c>
      <c r="J25" s="46" t="e">
        <f>#REF!</f>
        <v>#REF!</v>
      </c>
      <c r="K25" s="16" t="e">
        <f>#REF!</f>
        <v>#REF!</v>
      </c>
      <c r="L25" s="222" t="e">
        <f>#REF!</f>
        <v>#REF!</v>
      </c>
      <c r="M25" s="16" t="e">
        <f>#REF!</f>
        <v>#REF!</v>
      </c>
      <c r="N25" s="222" t="e">
        <f>#REF!</f>
        <v>#REF!</v>
      </c>
      <c r="O25" s="16" t="e">
        <f>#REF!</f>
        <v>#REF!</v>
      </c>
      <c r="P25" s="222" t="e">
        <f>#REF!</f>
        <v>#REF!</v>
      </c>
      <c r="Q25" s="16" t="e">
        <f>#REF!</f>
        <v>#REF!</v>
      </c>
      <c r="R25" s="222" t="e">
        <f>#REF!</f>
        <v>#REF!</v>
      </c>
      <c r="S25" s="16" t="e">
        <f>#REF!</f>
        <v>#REF!</v>
      </c>
      <c r="T25" s="222" t="e">
        <f>#REF!</f>
        <v>#REF!</v>
      </c>
      <c r="U25" s="16"/>
      <c r="V25" s="222"/>
      <c r="W25" s="16"/>
      <c r="X25" s="222"/>
      <c r="Y25" s="16"/>
      <c r="Z25" s="222"/>
      <c r="AA25" s="16"/>
      <c r="AB25" s="222"/>
      <c r="AC25" s="16"/>
      <c r="AD25" s="222"/>
      <c r="AE25" s="9"/>
      <c r="AF25" s="34" t="e">
        <f t="shared" si="2"/>
        <v>#REF!</v>
      </c>
      <c r="AG25" s="20" t="e">
        <f t="shared" si="3"/>
        <v>#REF!</v>
      </c>
      <c r="AH25" s="25" t="e">
        <f t="shared" si="4"/>
        <v>#REF!</v>
      </c>
      <c r="AI25" s="26" t="e">
        <f t="shared" si="5"/>
        <v>#REF!</v>
      </c>
    </row>
    <row r="26" spans="1:35" ht="17.149999999999999" customHeight="1" x14ac:dyDescent="0.3">
      <c r="A26" s="304"/>
      <c r="B26" s="68" t="s">
        <v>28</v>
      </c>
      <c r="C26" s="17" t="e">
        <f>SUM(C12:C25)</f>
        <v>#REF!</v>
      </c>
      <c r="D26" s="49" t="e">
        <f>SUM(D12:D25)</f>
        <v>#REF!</v>
      </c>
      <c r="E26" s="108" t="e">
        <f t="shared" si="6"/>
        <v>#REF!</v>
      </c>
      <c r="F26" s="98" t="str">
        <f t="shared" si="1"/>
        <v/>
      </c>
      <c r="G26" s="53" t="e">
        <f t="shared" ref="G26:H26" si="16">SUM(G12:G25)</f>
        <v>#REF!</v>
      </c>
      <c r="H26" s="224" t="e">
        <f t="shared" si="16"/>
        <v>#REF!</v>
      </c>
      <c r="I26" s="53" t="e">
        <f t="shared" ref="I26:J26" si="17">SUM(I12:I25)</f>
        <v>#REF!</v>
      </c>
      <c r="J26" s="43" t="e">
        <f t="shared" si="17"/>
        <v>#REF!</v>
      </c>
      <c r="K26" s="7" t="e">
        <f t="shared" ref="K26:L26" si="18">SUM(K12:K25)</f>
        <v>#REF!</v>
      </c>
      <c r="L26" s="224" t="e">
        <f t="shared" si="18"/>
        <v>#REF!</v>
      </c>
      <c r="M26" s="7" t="e">
        <f t="shared" ref="M26:N26" si="19">SUM(M12:M25)</f>
        <v>#REF!</v>
      </c>
      <c r="N26" s="224" t="e">
        <f t="shared" si="19"/>
        <v>#REF!</v>
      </c>
      <c r="O26" s="7" t="e">
        <f t="shared" ref="O26:P26" si="20">SUM(O12:O25)</f>
        <v>#REF!</v>
      </c>
      <c r="P26" s="224" t="e">
        <f t="shared" si="20"/>
        <v>#REF!</v>
      </c>
      <c r="Q26" s="7" t="e">
        <f t="shared" ref="Q26:R26" si="21">SUM(Q12:Q25)</f>
        <v>#REF!</v>
      </c>
      <c r="R26" s="224" t="e">
        <f t="shared" si="21"/>
        <v>#REF!</v>
      </c>
      <c r="S26" s="7" t="e">
        <f t="shared" ref="S26:T26" si="22">SUM(S12:S25)</f>
        <v>#REF!</v>
      </c>
      <c r="T26" s="224" t="e">
        <f t="shared" si="22"/>
        <v>#REF!</v>
      </c>
      <c r="U26" s="7"/>
      <c r="V26" s="224"/>
      <c r="W26" s="7"/>
      <c r="X26" s="224"/>
      <c r="Y26" s="7"/>
      <c r="Z26" s="224"/>
      <c r="AA26" s="7"/>
      <c r="AB26" s="224"/>
      <c r="AC26" s="7"/>
      <c r="AD26" s="224"/>
      <c r="AE26" s="9"/>
      <c r="AF26" s="31" t="e">
        <f t="shared" si="2"/>
        <v>#REF!</v>
      </c>
      <c r="AG26" s="30" t="e">
        <f t="shared" si="3"/>
        <v>#REF!</v>
      </c>
      <c r="AH26" s="31" t="e">
        <f t="shared" si="4"/>
        <v>#REF!</v>
      </c>
      <c r="AI26" s="32" t="e">
        <f t="shared" si="5"/>
        <v>#REF!</v>
      </c>
    </row>
    <row r="27" spans="1:35" ht="17.149999999999999" customHeight="1" x14ac:dyDescent="0.3">
      <c r="A27" s="304"/>
      <c r="B27" s="69" t="s">
        <v>21</v>
      </c>
      <c r="C27" s="5" t="e">
        <f t="shared" ref="C27:D31" si="23">+G27+I27+K27+M27+O27+Q27+S27+U27+W27+Y27+AA27+AC27</f>
        <v>#REF!</v>
      </c>
      <c r="D27" s="44" t="e">
        <f t="shared" si="23"/>
        <v>#REF!</v>
      </c>
      <c r="E27" s="109" t="e">
        <f t="shared" si="6"/>
        <v>#REF!</v>
      </c>
      <c r="F27" s="99" t="str">
        <f t="shared" si="1"/>
        <v/>
      </c>
      <c r="G27" s="54" t="e">
        <f>#REF!</f>
        <v>#REF!</v>
      </c>
      <c r="H27" s="225" t="e">
        <f>#REF!</f>
        <v>#REF!</v>
      </c>
      <c r="I27" s="54" t="e">
        <f>#REF!</f>
        <v>#REF!</v>
      </c>
      <c r="J27" s="47" t="e">
        <f>#REF!</f>
        <v>#REF!</v>
      </c>
      <c r="K27" s="11" t="e">
        <f>#REF!</f>
        <v>#REF!</v>
      </c>
      <c r="L27" s="225" t="e">
        <f>#REF!</f>
        <v>#REF!</v>
      </c>
      <c r="M27" s="11" t="e">
        <f>#REF!</f>
        <v>#REF!</v>
      </c>
      <c r="N27" s="225" t="e">
        <f>#REF!</f>
        <v>#REF!</v>
      </c>
      <c r="O27" s="11" t="e">
        <f>#REF!</f>
        <v>#REF!</v>
      </c>
      <c r="P27" s="225" t="e">
        <f>#REF!</f>
        <v>#REF!</v>
      </c>
      <c r="Q27" s="11" t="e">
        <f>#REF!</f>
        <v>#REF!</v>
      </c>
      <c r="R27" s="225" t="e">
        <f>#REF!</f>
        <v>#REF!</v>
      </c>
      <c r="S27" s="11" t="e">
        <f>#REF!</f>
        <v>#REF!</v>
      </c>
      <c r="T27" s="225" t="e">
        <f>#REF!</f>
        <v>#REF!</v>
      </c>
      <c r="U27" s="11"/>
      <c r="V27" s="225"/>
      <c r="W27" s="11"/>
      <c r="X27" s="225"/>
      <c r="Y27" s="11"/>
      <c r="Z27" s="225"/>
      <c r="AA27" s="11"/>
      <c r="AB27" s="225"/>
      <c r="AC27" s="11"/>
      <c r="AD27" s="225"/>
      <c r="AE27" s="9"/>
      <c r="AF27" s="34" t="e">
        <f t="shared" si="2"/>
        <v>#REF!</v>
      </c>
      <c r="AG27" s="20" t="e">
        <f t="shared" si="3"/>
        <v>#REF!</v>
      </c>
      <c r="AH27" s="21" t="e">
        <f t="shared" si="4"/>
        <v>#REF!</v>
      </c>
      <c r="AI27" s="22" t="e">
        <f t="shared" si="5"/>
        <v>#REF!</v>
      </c>
    </row>
    <row r="28" spans="1:35" ht="17.149999999999999" customHeight="1" x14ac:dyDescent="0.3">
      <c r="A28" s="304"/>
      <c r="B28" s="65" t="s">
        <v>12</v>
      </c>
      <c r="C28" s="6" t="e">
        <f t="shared" si="23"/>
        <v>#REF!</v>
      </c>
      <c r="D28" s="45" t="e">
        <f t="shared" si="23"/>
        <v>#REF!</v>
      </c>
      <c r="E28" s="105" t="e">
        <f t="shared" si="6"/>
        <v>#REF!</v>
      </c>
      <c r="F28" s="97" t="str">
        <f t="shared" si="1"/>
        <v/>
      </c>
      <c r="G28" s="51" t="e">
        <f>#REF!</f>
        <v>#REF!</v>
      </c>
      <c r="H28" s="221" t="e">
        <f>#REF!</f>
        <v>#REF!</v>
      </c>
      <c r="I28" s="51" t="e">
        <f>#REF!</f>
        <v>#REF!</v>
      </c>
      <c r="J28" s="45" t="e">
        <f>#REF!</f>
        <v>#REF!</v>
      </c>
      <c r="K28" s="6" t="e">
        <f>#REF!</f>
        <v>#REF!</v>
      </c>
      <c r="L28" s="221" t="e">
        <f>#REF!</f>
        <v>#REF!</v>
      </c>
      <c r="M28" s="6" t="e">
        <f>#REF!</f>
        <v>#REF!</v>
      </c>
      <c r="N28" s="221" t="e">
        <f>#REF!</f>
        <v>#REF!</v>
      </c>
      <c r="O28" s="6" t="e">
        <f>#REF!</f>
        <v>#REF!</v>
      </c>
      <c r="P28" s="221" t="e">
        <f>#REF!</f>
        <v>#REF!</v>
      </c>
      <c r="Q28" s="6" t="e">
        <f>#REF!</f>
        <v>#REF!</v>
      </c>
      <c r="R28" s="221" t="e">
        <f>#REF!</f>
        <v>#REF!</v>
      </c>
      <c r="S28" s="6" t="e">
        <f>#REF!</f>
        <v>#REF!</v>
      </c>
      <c r="T28" s="221" t="e">
        <f>#REF!</f>
        <v>#REF!</v>
      </c>
      <c r="U28" s="6"/>
      <c r="V28" s="221"/>
      <c r="W28" s="6"/>
      <c r="X28" s="221"/>
      <c r="Y28" s="6"/>
      <c r="Z28" s="221"/>
      <c r="AA28" s="6"/>
      <c r="AB28" s="221"/>
      <c r="AC28" s="6"/>
      <c r="AD28" s="221"/>
      <c r="AE28" s="9"/>
      <c r="AF28" s="34" t="e">
        <f t="shared" si="2"/>
        <v>#REF!</v>
      </c>
      <c r="AG28" s="20" t="e">
        <f t="shared" si="3"/>
        <v>#REF!</v>
      </c>
      <c r="AH28" s="23" t="e">
        <f t="shared" si="4"/>
        <v>#REF!</v>
      </c>
      <c r="AI28" s="24" t="e">
        <f t="shared" si="5"/>
        <v>#REF!</v>
      </c>
    </row>
    <row r="29" spans="1:35" ht="17.149999999999999" customHeight="1" x14ac:dyDescent="0.3">
      <c r="A29" s="304"/>
      <c r="B29" s="65" t="s">
        <v>20</v>
      </c>
      <c r="C29" s="6" t="e">
        <f t="shared" si="23"/>
        <v>#REF!</v>
      </c>
      <c r="D29" s="45" t="e">
        <f t="shared" si="23"/>
        <v>#REF!</v>
      </c>
      <c r="E29" s="105" t="e">
        <f t="shared" si="6"/>
        <v>#REF!</v>
      </c>
      <c r="F29" s="97" t="str">
        <f t="shared" si="1"/>
        <v/>
      </c>
      <c r="G29" s="51" t="e">
        <f>#REF!</f>
        <v>#REF!</v>
      </c>
      <c r="H29" s="221" t="e">
        <f>#REF!</f>
        <v>#REF!</v>
      </c>
      <c r="I29" s="51" t="e">
        <f>#REF!</f>
        <v>#REF!</v>
      </c>
      <c r="J29" s="45" t="e">
        <f>#REF!</f>
        <v>#REF!</v>
      </c>
      <c r="K29" s="6" t="e">
        <f>#REF!</f>
        <v>#REF!</v>
      </c>
      <c r="L29" s="221" t="e">
        <f>#REF!</f>
        <v>#REF!</v>
      </c>
      <c r="M29" s="6" t="e">
        <f>#REF!</f>
        <v>#REF!</v>
      </c>
      <c r="N29" s="221" t="e">
        <f>#REF!</f>
        <v>#REF!</v>
      </c>
      <c r="O29" s="6" t="e">
        <f>#REF!</f>
        <v>#REF!</v>
      </c>
      <c r="P29" s="221" t="e">
        <f>#REF!</f>
        <v>#REF!</v>
      </c>
      <c r="Q29" s="6" t="e">
        <f>#REF!</f>
        <v>#REF!</v>
      </c>
      <c r="R29" s="221" t="e">
        <f>#REF!</f>
        <v>#REF!</v>
      </c>
      <c r="S29" s="6" t="e">
        <f>#REF!</f>
        <v>#REF!</v>
      </c>
      <c r="T29" s="221" t="e">
        <f>#REF!</f>
        <v>#REF!</v>
      </c>
      <c r="U29" s="6"/>
      <c r="V29" s="221"/>
      <c r="W29" s="6"/>
      <c r="X29" s="221"/>
      <c r="Y29" s="6"/>
      <c r="Z29" s="221"/>
      <c r="AA29" s="6"/>
      <c r="AB29" s="221"/>
      <c r="AC29" s="6"/>
      <c r="AD29" s="221"/>
      <c r="AE29" s="9"/>
      <c r="AF29" s="34" t="e">
        <f t="shared" si="2"/>
        <v>#REF!</v>
      </c>
      <c r="AG29" s="20" t="e">
        <f t="shared" si="3"/>
        <v>#REF!</v>
      </c>
      <c r="AH29" s="23" t="e">
        <f t="shared" si="4"/>
        <v>#REF!</v>
      </c>
      <c r="AI29" s="24" t="e">
        <f t="shared" si="5"/>
        <v>#REF!</v>
      </c>
    </row>
    <row r="30" spans="1:35" ht="17.149999999999999" customHeight="1" x14ac:dyDescent="0.3">
      <c r="A30" s="304"/>
      <c r="B30" s="65" t="s">
        <v>19</v>
      </c>
      <c r="C30" s="6" t="e">
        <f t="shared" si="23"/>
        <v>#REF!</v>
      </c>
      <c r="D30" s="45" t="e">
        <f t="shared" si="23"/>
        <v>#REF!</v>
      </c>
      <c r="E30" s="105" t="e">
        <f t="shared" si="6"/>
        <v>#REF!</v>
      </c>
      <c r="F30" s="97" t="str">
        <f t="shared" si="1"/>
        <v/>
      </c>
      <c r="G30" s="51" t="e">
        <f>#REF!</f>
        <v>#REF!</v>
      </c>
      <c r="H30" s="221" t="e">
        <f>#REF!</f>
        <v>#REF!</v>
      </c>
      <c r="I30" s="51" t="e">
        <f>#REF!</f>
        <v>#REF!</v>
      </c>
      <c r="J30" s="45" t="e">
        <f>#REF!</f>
        <v>#REF!</v>
      </c>
      <c r="K30" s="6" t="e">
        <f>#REF!</f>
        <v>#REF!</v>
      </c>
      <c r="L30" s="221" t="e">
        <f>#REF!</f>
        <v>#REF!</v>
      </c>
      <c r="M30" s="6" t="e">
        <f>#REF!</f>
        <v>#REF!</v>
      </c>
      <c r="N30" s="221" t="e">
        <f>#REF!</f>
        <v>#REF!</v>
      </c>
      <c r="O30" s="6" t="e">
        <f>#REF!</f>
        <v>#REF!</v>
      </c>
      <c r="P30" s="221" t="e">
        <f>#REF!</f>
        <v>#REF!</v>
      </c>
      <c r="Q30" s="6" t="e">
        <f>#REF!</f>
        <v>#REF!</v>
      </c>
      <c r="R30" s="221" t="e">
        <f>#REF!</f>
        <v>#REF!</v>
      </c>
      <c r="S30" s="6" t="e">
        <f>#REF!</f>
        <v>#REF!</v>
      </c>
      <c r="T30" s="221" t="e">
        <f>#REF!</f>
        <v>#REF!</v>
      </c>
      <c r="U30" s="6"/>
      <c r="V30" s="221"/>
      <c r="W30" s="6"/>
      <c r="X30" s="221"/>
      <c r="Y30" s="6"/>
      <c r="Z30" s="221"/>
      <c r="AA30" s="6"/>
      <c r="AB30" s="221"/>
      <c r="AC30" s="6"/>
      <c r="AD30" s="221"/>
      <c r="AE30" s="9"/>
      <c r="AF30" s="34" t="e">
        <f t="shared" si="2"/>
        <v>#REF!</v>
      </c>
      <c r="AG30" s="20" t="e">
        <f t="shared" si="3"/>
        <v>#REF!</v>
      </c>
      <c r="AH30" s="23" t="e">
        <f t="shared" si="4"/>
        <v>#REF!</v>
      </c>
      <c r="AI30" s="24" t="e">
        <f t="shared" si="5"/>
        <v>#REF!</v>
      </c>
    </row>
    <row r="31" spans="1:35" ht="17.149999999999999" customHeight="1" x14ac:dyDescent="0.3">
      <c r="A31" s="304"/>
      <c r="B31" s="65" t="s">
        <v>43</v>
      </c>
      <c r="C31" s="38" t="e">
        <f t="shared" si="23"/>
        <v>#REF!</v>
      </c>
      <c r="D31" s="48" t="e">
        <f t="shared" si="23"/>
        <v>#REF!</v>
      </c>
      <c r="E31" s="105" t="e">
        <f t="shared" si="6"/>
        <v>#REF!</v>
      </c>
      <c r="F31" s="97" t="str">
        <f t="shared" si="1"/>
        <v/>
      </c>
      <c r="G31" s="51" t="e">
        <f>#REF!</f>
        <v>#REF!</v>
      </c>
      <c r="H31" s="221" t="e">
        <f>#REF!</f>
        <v>#REF!</v>
      </c>
      <c r="I31" s="51" t="e">
        <f>#REF!</f>
        <v>#REF!</v>
      </c>
      <c r="J31" s="45" t="e">
        <f>#REF!</f>
        <v>#REF!</v>
      </c>
      <c r="K31" s="6" t="e">
        <f>#REF!</f>
        <v>#REF!</v>
      </c>
      <c r="L31" s="221" t="e">
        <f>#REF!</f>
        <v>#REF!</v>
      </c>
      <c r="M31" s="6" t="e">
        <f>#REF!</f>
        <v>#REF!</v>
      </c>
      <c r="N31" s="221" t="e">
        <f>#REF!</f>
        <v>#REF!</v>
      </c>
      <c r="O31" s="6" t="e">
        <f>#REF!</f>
        <v>#REF!</v>
      </c>
      <c r="P31" s="221" t="e">
        <f>#REF!</f>
        <v>#REF!</v>
      </c>
      <c r="Q31" s="6" t="e">
        <f>#REF!</f>
        <v>#REF!</v>
      </c>
      <c r="R31" s="221" t="e">
        <f>#REF!</f>
        <v>#REF!</v>
      </c>
      <c r="S31" s="6" t="e">
        <f>#REF!</f>
        <v>#REF!</v>
      </c>
      <c r="T31" s="221" t="e">
        <f>#REF!</f>
        <v>#REF!</v>
      </c>
      <c r="U31" s="6"/>
      <c r="V31" s="221"/>
      <c r="W31" s="6"/>
      <c r="X31" s="221"/>
      <c r="Y31" s="6"/>
      <c r="Z31" s="221"/>
      <c r="AA31" s="6"/>
      <c r="AB31" s="221"/>
      <c r="AC31" s="6"/>
      <c r="AD31" s="221"/>
      <c r="AE31" s="9"/>
      <c r="AF31" s="35" t="e">
        <f t="shared" si="2"/>
        <v>#REF!</v>
      </c>
      <c r="AG31" s="33" t="e">
        <f t="shared" si="3"/>
        <v>#REF!</v>
      </c>
      <c r="AH31" s="25" t="e">
        <f t="shared" si="4"/>
        <v>#REF!</v>
      </c>
      <c r="AI31" s="26" t="e">
        <f t="shared" si="5"/>
        <v>#REF!</v>
      </c>
    </row>
    <row r="32" spans="1:35" ht="17.149999999999999" customHeight="1" thickBot="1" x14ac:dyDescent="0.35">
      <c r="A32" s="305"/>
      <c r="B32" s="68" t="s">
        <v>29</v>
      </c>
      <c r="C32" s="17" t="e">
        <f>SUM(C27:C31)</f>
        <v>#REF!</v>
      </c>
      <c r="D32" s="49" t="e">
        <f>SUM(D27:D31)</f>
        <v>#REF!</v>
      </c>
      <c r="E32" s="108" t="e">
        <f t="shared" si="6"/>
        <v>#REF!</v>
      </c>
      <c r="F32" s="98" t="str">
        <f t="shared" si="1"/>
        <v/>
      </c>
      <c r="G32" s="53" t="e">
        <f t="shared" ref="G32:H32" si="24">SUM(G27:G31)</f>
        <v>#REF!</v>
      </c>
      <c r="H32" s="224" t="e">
        <f t="shared" si="24"/>
        <v>#REF!</v>
      </c>
      <c r="I32" s="53" t="e">
        <f t="shared" ref="I32:J32" si="25">SUM(I27:I31)</f>
        <v>#REF!</v>
      </c>
      <c r="J32" s="43" t="e">
        <f t="shared" si="25"/>
        <v>#REF!</v>
      </c>
      <c r="K32" s="7" t="e">
        <f t="shared" ref="K32:L32" si="26">SUM(K27:K31)</f>
        <v>#REF!</v>
      </c>
      <c r="L32" s="224" t="e">
        <f t="shared" si="26"/>
        <v>#REF!</v>
      </c>
      <c r="M32" s="7" t="e">
        <f t="shared" ref="M32:N32" si="27">SUM(M27:M31)</f>
        <v>#REF!</v>
      </c>
      <c r="N32" s="224" t="e">
        <f t="shared" si="27"/>
        <v>#REF!</v>
      </c>
      <c r="O32" s="7" t="e">
        <f t="shared" ref="O32:P32" si="28">SUM(O27:O31)</f>
        <v>#REF!</v>
      </c>
      <c r="P32" s="224" t="e">
        <f t="shared" si="28"/>
        <v>#REF!</v>
      </c>
      <c r="Q32" s="7" t="e">
        <f t="shared" ref="Q32:R32" si="29">SUM(Q27:Q31)</f>
        <v>#REF!</v>
      </c>
      <c r="R32" s="224" t="e">
        <f t="shared" si="29"/>
        <v>#REF!</v>
      </c>
      <c r="S32" s="7" t="e">
        <f t="shared" ref="S32:T32" si="30">SUM(S27:S31)</f>
        <v>#REF!</v>
      </c>
      <c r="T32" s="224" t="e">
        <f t="shared" si="30"/>
        <v>#REF!</v>
      </c>
      <c r="U32" s="7"/>
      <c r="V32" s="224"/>
      <c r="W32" s="7"/>
      <c r="X32" s="224"/>
      <c r="Y32" s="7"/>
      <c r="Z32" s="224"/>
      <c r="AA32" s="7"/>
      <c r="AB32" s="224"/>
      <c r="AC32" s="7"/>
      <c r="AD32" s="224"/>
      <c r="AE32" s="9"/>
      <c r="AF32" s="31" t="e">
        <f t="shared" si="2"/>
        <v>#REF!</v>
      </c>
      <c r="AG32" s="30" t="e">
        <f t="shared" si="3"/>
        <v>#REF!</v>
      </c>
      <c r="AH32" s="31" t="e">
        <f t="shared" si="4"/>
        <v>#REF!</v>
      </c>
      <c r="AI32" s="32" t="e">
        <f t="shared" si="5"/>
        <v>#REF!</v>
      </c>
    </row>
    <row r="33" spans="1:65" s="8" customFormat="1" ht="18" customHeight="1" thickTop="1" x14ac:dyDescent="0.3">
      <c r="A33" s="310" t="s">
        <v>68</v>
      </c>
      <c r="B33" s="311"/>
      <c r="C33" s="84" t="e">
        <f>C32+C26</f>
        <v>#REF!</v>
      </c>
      <c r="D33" s="85" t="e">
        <f>D32+D26</f>
        <v>#REF!</v>
      </c>
      <c r="E33" s="107" t="e">
        <f t="shared" si="6"/>
        <v>#REF!</v>
      </c>
      <c r="F33" s="96" t="str">
        <f t="shared" si="1"/>
        <v/>
      </c>
      <c r="G33" s="86" t="e">
        <f t="shared" ref="G33:H33" si="31">G32+G26</f>
        <v>#REF!</v>
      </c>
      <c r="H33" s="223" t="e">
        <f t="shared" si="31"/>
        <v>#REF!</v>
      </c>
      <c r="I33" s="86" t="e">
        <f t="shared" ref="I33:J33" si="32">I32+I26</f>
        <v>#REF!</v>
      </c>
      <c r="J33" s="85" t="e">
        <f t="shared" si="32"/>
        <v>#REF!</v>
      </c>
      <c r="K33" s="84" t="e">
        <f t="shared" ref="K33:L33" si="33">K32+K26</f>
        <v>#REF!</v>
      </c>
      <c r="L33" s="223" t="e">
        <f t="shared" si="33"/>
        <v>#REF!</v>
      </c>
      <c r="M33" s="84" t="e">
        <f t="shared" ref="M33:N33" si="34">M32+M26</f>
        <v>#REF!</v>
      </c>
      <c r="N33" s="223" t="e">
        <f t="shared" si="34"/>
        <v>#REF!</v>
      </c>
      <c r="O33" s="84" t="e">
        <f t="shared" ref="O33:P33" si="35">O32+O26</f>
        <v>#REF!</v>
      </c>
      <c r="P33" s="223" t="e">
        <f t="shared" si="35"/>
        <v>#REF!</v>
      </c>
      <c r="Q33" s="84" t="e">
        <f t="shared" ref="Q33:R33" si="36">Q32+Q26</f>
        <v>#REF!</v>
      </c>
      <c r="R33" s="223" t="e">
        <f t="shared" si="36"/>
        <v>#REF!</v>
      </c>
      <c r="S33" s="84" t="e">
        <f t="shared" ref="S33:T33" si="37">S32+S26</f>
        <v>#REF!</v>
      </c>
      <c r="T33" s="223" t="e">
        <f t="shared" si="37"/>
        <v>#REF!</v>
      </c>
      <c r="U33" s="84"/>
      <c r="V33" s="223"/>
      <c r="W33" s="84"/>
      <c r="X33" s="223"/>
      <c r="Y33" s="84"/>
      <c r="Z33" s="223"/>
      <c r="AA33" s="84"/>
      <c r="AB33" s="223"/>
      <c r="AC33" s="84"/>
      <c r="AD33" s="223"/>
      <c r="AE33" s="9"/>
      <c r="AF33" s="28" t="e">
        <f t="shared" si="2"/>
        <v>#REF!</v>
      </c>
      <c r="AG33" s="27" t="e">
        <f t="shared" si="3"/>
        <v>#REF!</v>
      </c>
      <c r="AH33" s="28" t="e">
        <f t="shared" si="4"/>
        <v>#REF!</v>
      </c>
      <c r="AI33" s="29" t="e">
        <f t="shared" si="5"/>
        <v>#REF!</v>
      </c>
    </row>
    <row r="34" spans="1:65" ht="18.75" customHeight="1" x14ac:dyDescent="0.3">
      <c r="A34" s="314" t="s">
        <v>42</v>
      </c>
      <c r="B34" s="64" t="s">
        <v>13</v>
      </c>
      <c r="C34" s="5" t="e">
        <f>+G34+I34+K34+M34+O34+Q34+S34+U34+W34+Y34+AA34+AC34</f>
        <v>#REF!</v>
      </c>
      <c r="D34" s="44" t="e">
        <f>+H34+J34+L34+N34+P34+R34+T34+V34+X34+Z34+AB34+AD34</f>
        <v>#REF!</v>
      </c>
      <c r="E34" s="105" t="e">
        <f t="shared" si="6"/>
        <v>#REF!</v>
      </c>
      <c r="F34" s="97" t="str">
        <f t="shared" si="1"/>
        <v/>
      </c>
      <c r="G34" s="51" t="e">
        <f>#REF!</f>
        <v>#REF!</v>
      </c>
      <c r="H34" s="221" t="e">
        <f>#REF!</f>
        <v>#REF!</v>
      </c>
      <c r="I34" s="51" t="e">
        <f>#REF!</f>
        <v>#REF!</v>
      </c>
      <c r="J34" s="45" t="e">
        <f>#REF!</f>
        <v>#REF!</v>
      </c>
      <c r="K34" s="6" t="e">
        <f>#REF!</f>
        <v>#REF!</v>
      </c>
      <c r="L34" s="221" t="e">
        <f>#REF!</f>
        <v>#REF!</v>
      </c>
      <c r="M34" s="6" t="e">
        <f>#REF!</f>
        <v>#REF!</v>
      </c>
      <c r="N34" s="221" t="e">
        <f>#REF!</f>
        <v>#REF!</v>
      </c>
      <c r="O34" s="6" t="e">
        <f>#REF!</f>
        <v>#REF!</v>
      </c>
      <c r="P34" s="221" t="e">
        <f>#REF!</f>
        <v>#REF!</v>
      </c>
      <c r="Q34" s="6" t="e">
        <f>#REF!</f>
        <v>#REF!</v>
      </c>
      <c r="R34" s="221" t="e">
        <f>#REF!</f>
        <v>#REF!</v>
      </c>
      <c r="S34" s="6" t="e">
        <f>#REF!</f>
        <v>#REF!</v>
      </c>
      <c r="T34" s="221" t="e">
        <f>#REF!</f>
        <v>#REF!</v>
      </c>
      <c r="U34" s="6"/>
      <c r="V34" s="221"/>
      <c r="W34" s="6"/>
      <c r="X34" s="221"/>
      <c r="Y34" s="6"/>
      <c r="Z34" s="221"/>
      <c r="AA34" s="6"/>
      <c r="AB34" s="221"/>
      <c r="AC34" s="6"/>
      <c r="AD34" s="221"/>
      <c r="AE34" s="9"/>
      <c r="AF34" s="34" t="e">
        <f t="shared" si="2"/>
        <v>#REF!</v>
      </c>
      <c r="AG34" s="20" t="e">
        <f t="shared" si="3"/>
        <v>#REF!</v>
      </c>
      <c r="AH34" s="21" t="e">
        <f t="shared" si="4"/>
        <v>#REF!</v>
      </c>
      <c r="AI34" s="22" t="e">
        <f t="shared" si="5"/>
        <v>#REF!</v>
      </c>
    </row>
    <row r="35" spans="1:65" ht="18.75" customHeight="1" thickBot="1" x14ac:dyDescent="0.35">
      <c r="A35" s="315"/>
      <c r="B35" s="67" t="s">
        <v>111</v>
      </c>
      <c r="C35" s="16" t="e">
        <f>+G35+I35+K35+M35+O35+Q35+S35+U35+W35+Y35+AA35+AC35</f>
        <v>#REF!</v>
      </c>
      <c r="D35" s="46" t="e">
        <f>+H35+J35+L35+N35+P35+R35+T35+V35+X35+Z35+AB35+AD35</f>
        <v>#REF!</v>
      </c>
      <c r="E35" s="106" t="e">
        <f t="shared" si="6"/>
        <v>#REF!</v>
      </c>
      <c r="F35" s="95" t="str">
        <f t="shared" si="1"/>
        <v/>
      </c>
      <c r="G35" s="52" t="e">
        <f>#REF!</f>
        <v>#REF!</v>
      </c>
      <c r="H35" s="222" t="e">
        <f>#REF!</f>
        <v>#REF!</v>
      </c>
      <c r="I35" s="52" t="e">
        <f>#REF!</f>
        <v>#REF!</v>
      </c>
      <c r="J35" s="46" t="e">
        <f>#REF!</f>
        <v>#REF!</v>
      </c>
      <c r="K35" s="16" t="e">
        <f>#REF!</f>
        <v>#REF!</v>
      </c>
      <c r="L35" s="222" t="e">
        <f>#REF!</f>
        <v>#REF!</v>
      </c>
      <c r="M35" s="16" t="e">
        <f>#REF!</f>
        <v>#REF!</v>
      </c>
      <c r="N35" s="222" t="e">
        <f>#REF!</f>
        <v>#REF!</v>
      </c>
      <c r="O35" s="16" t="e">
        <f>#REF!</f>
        <v>#REF!</v>
      </c>
      <c r="P35" s="222" t="e">
        <f>#REF!</f>
        <v>#REF!</v>
      </c>
      <c r="Q35" s="16" t="e">
        <f>#REF!</f>
        <v>#REF!</v>
      </c>
      <c r="R35" s="222" t="e">
        <f>#REF!</f>
        <v>#REF!</v>
      </c>
      <c r="S35" s="16" t="e">
        <f>#REF!</f>
        <v>#REF!</v>
      </c>
      <c r="T35" s="222" t="e">
        <f>#REF!</f>
        <v>#REF!</v>
      </c>
      <c r="U35" s="16"/>
      <c r="V35" s="222"/>
      <c r="W35" s="16"/>
      <c r="X35" s="222"/>
      <c r="Y35" s="16"/>
      <c r="Z35" s="222"/>
      <c r="AA35" s="16"/>
      <c r="AB35" s="222"/>
      <c r="AC35" s="16"/>
      <c r="AD35" s="222"/>
      <c r="AE35" s="9"/>
      <c r="AF35" s="34" t="e">
        <f t="shared" si="2"/>
        <v>#REF!</v>
      </c>
      <c r="AG35" s="20" t="e">
        <f t="shared" si="3"/>
        <v>#REF!</v>
      </c>
      <c r="AH35" s="23" t="e">
        <f t="shared" si="4"/>
        <v>#REF!</v>
      </c>
      <c r="AI35" s="24" t="e">
        <f t="shared" si="5"/>
        <v>#REF!</v>
      </c>
    </row>
    <row r="36" spans="1:65" s="8" customFormat="1" ht="18" customHeight="1" thickTop="1" thickBot="1" x14ac:dyDescent="0.35">
      <c r="A36" s="316" t="s">
        <v>69</v>
      </c>
      <c r="B36" s="317"/>
      <c r="C36" s="87" t="e">
        <f>SUM(C34:C35)</f>
        <v>#REF!</v>
      </c>
      <c r="D36" s="88" t="e">
        <f>SUM(D34:D35)</f>
        <v>#REF!</v>
      </c>
      <c r="E36" s="110" t="e">
        <f t="shared" si="6"/>
        <v>#REF!</v>
      </c>
      <c r="F36" s="100" t="str">
        <f t="shared" si="1"/>
        <v/>
      </c>
      <c r="G36" s="89" t="e">
        <f t="shared" ref="G36:H36" si="38">SUM(G34:G35)</f>
        <v>#REF!</v>
      </c>
      <c r="H36" s="226" t="e">
        <f t="shared" si="38"/>
        <v>#REF!</v>
      </c>
      <c r="I36" s="89" t="e">
        <f t="shared" ref="I36:J36" si="39">SUM(I34:I35)</f>
        <v>#REF!</v>
      </c>
      <c r="J36" s="88" t="e">
        <f t="shared" si="39"/>
        <v>#REF!</v>
      </c>
      <c r="K36" s="87" t="e">
        <f t="shared" ref="K36:L36" si="40">SUM(K34:K35)</f>
        <v>#REF!</v>
      </c>
      <c r="L36" s="226" t="e">
        <f t="shared" si="40"/>
        <v>#REF!</v>
      </c>
      <c r="M36" s="87" t="e">
        <f t="shared" ref="M36:N36" si="41">SUM(M34:M35)</f>
        <v>#REF!</v>
      </c>
      <c r="N36" s="226" t="e">
        <f t="shared" si="41"/>
        <v>#REF!</v>
      </c>
      <c r="O36" s="87" t="e">
        <f t="shared" ref="O36:P36" si="42">SUM(O34:O35)</f>
        <v>#REF!</v>
      </c>
      <c r="P36" s="226" t="e">
        <f t="shared" si="42"/>
        <v>#REF!</v>
      </c>
      <c r="Q36" s="87" t="e">
        <f t="shared" ref="Q36:R36" si="43">SUM(Q34:Q35)</f>
        <v>#REF!</v>
      </c>
      <c r="R36" s="226" t="e">
        <f t="shared" si="43"/>
        <v>#REF!</v>
      </c>
      <c r="S36" s="87" t="e">
        <f t="shared" ref="S36:T36" si="44">SUM(S34:S35)</f>
        <v>#REF!</v>
      </c>
      <c r="T36" s="226" t="e">
        <f t="shared" si="44"/>
        <v>#REF!</v>
      </c>
      <c r="U36" s="87"/>
      <c r="V36" s="226"/>
      <c r="W36" s="87"/>
      <c r="X36" s="226"/>
      <c r="Y36" s="87"/>
      <c r="Z36" s="226"/>
      <c r="AA36" s="87"/>
      <c r="AB36" s="226"/>
      <c r="AC36" s="87"/>
      <c r="AD36" s="226"/>
      <c r="AE36" s="9"/>
      <c r="AF36" s="28" t="e">
        <f t="shared" si="2"/>
        <v>#REF!</v>
      </c>
      <c r="AG36" s="27" t="e">
        <f t="shared" si="3"/>
        <v>#REF!</v>
      </c>
      <c r="AH36" s="28" t="e">
        <f t="shared" si="4"/>
        <v>#REF!</v>
      </c>
      <c r="AI36" s="29" t="e">
        <f t="shared" si="5"/>
        <v>#REF!</v>
      </c>
    </row>
    <row r="37" spans="1:65" s="8" customFormat="1" ht="18" customHeight="1" thickTop="1" thickBot="1" x14ac:dyDescent="0.35">
      <c r="A37" s="308" t="s">
        <v>71</v>
      </c>
      <c r="B37" s="309"/>
      <c r="C37" s="70" t="e">
        <f>C36+C33+C11</f>
        <v>#REF!</v>
      </c>
      <c r="D37" s="90" t="e">
        <f>D36+D33+D11</f>
        <v>#REF!</v>
      </c>
      <c r="E37" s="111" t="e">
        <f t="shared" si="6"/>
        <v>#REF!</v>
      </c>
      <c r="F37" s="101" t="str">
        <f t="shared" si="1"/>
        <v/>
      </c>
      <c r="G37" s="72" t="e">
        <f t="shared" ref="G37:H37" si="45">G36+G33+G11</f>
        <v>#REF!</v>
      </c>
      <c r="H37" s="227" t="e">
        <f t="shared" si="45"/>
        <v>#REF!</v>
      </c>
      <c r="I37" s="72" t="e">
        <f t="shared" ref="I37:J37" si="46">I36+I33+I11</f>
        <v>#REF!</v>
      </c>
      <c r="J37" s="71" t="e">
        <f t="shared" si="46"/>
        <v>#REF!</v>
      </c>
      <c r="K37" s="70" t="e">
        <f t="shared" ref="K37:L37" si="47">K36+K33+K11</f>
        <v>#REF!</v>
      </c>
      <c r="L37" s="227" t="e">
        <f t="shared" si="47"/>
        <v>#REF!</v>
      </c>
      <c r="M37" s="70" t="e">
        <f t="shared" ref="M37:N37" si="48">M36+M33+M11</f>
        <v>#REF!</v>
      </c>
      <c r="N37" s="227" t="e">
        <f t="shared" si="48"/>
        <v>#REF!</v>
      </c>
      <c r="O37" s="70" t="e">
        <f t="shared" ref="O37:P37" si="49">O36+O33+O11</f>
        <v>#REF!</v>
      </c>
      <c r="P37" s="227" t="e">
        <f t="shared" si="49"/>
        <v>#REF!</v>
      </c>
      <c r="Q37" s="70" t="e">
        <f t="shared" ref="Q37:R37" si="50">Q36+Q33+Q11</f>
        <v>#REF!</v>
      </c>
      <c r="R37" s="227" t="e">
        <f t="shared" si="50"/>
        <v>#REF!</v>
      </c>
      <c r="S37" s="70" t="e">
        <f t="shared" ref="S37:T37" si="51">S36+S33+S11</f>
        <v>#REF!</v>
      </c>
      <c r="T37" s="227" t="e">
        <f t="shared" si="51"/>
        <v>#REF!</v>
      </c>
      <c r="U37" s="70"/>
      <c r="V37" s="227"/>
      <c r="W37" s="70"/>
      <c r="X37" s="227"/>
      <c r="Y37" s="70"/>
      <c r="Z37" s="227"/>
      <c r="AA37" s="70"/>
      <c r="AB37" s="227"/>
      <c r="AC37" s="70"/>
      <c r="AD37" s="227"/>
      <c r="AE37" s="9"/>
      <c r="AF37" s="40" t="e">
        <f t="shared" si="2"/>
        <v>#REF!</v>
      </c>
      <c r="AG37" s="27" t="e">
        <f t="shared" si="3"/>
        <v>#REF!</v>
      </c>
      <c r="AH37" s="28" t="e">
        <f t="shared" si="4"/>
        <v>#REF!</v>
      </c>
      <c r="AI37" s="29" t="e">
        <f t="shared" si="5"/>
        <v>#REF!</v>
      </c>
    </row>
    <row r="38" spans="1:65" ht="17.149999999999999" customHeight="1" x14ac:dyDescent="0.3">
      <c r="A38" s="82" t="s">
        <v>16</v>
      </c>
      <c r="B38" s="73" t="s">
        <v>16</v>
      </c>
      <c r="C38" s="74" t="e">
        <f t="shared" ref="C38:D41" si="52">+G38+I38+K38+M38+O38+Q38+S38+U38+W38+Y38+AA38+AC38</f>
        <v>#REF!</v>
      </c>
      <c r="D38" s="75" t="e">
        <f t="shared" si="52"/>
        <v>#REF!</v>
      </c>
      <c r="E38" s="112" t="e">
        <f t="shared" si="6"/>
        <v>#REF!</v>
      </c>
      <c r="F38" s="102" t="str">
        <f t="shared" si="1"/>
        <v/>
      </c>
      <c r="G38" s="76" t="e">
        <f>#REF!</f>
        <v>#REF!</v>
      </c>
      <c r="H38" s="228" t="e">
        <f>#REF!</f>
        <v>#REF!</v>
      </c>
      <c r="I38" s="76" t="e">
        <f>#REF!</f>
        <v>#REF!</v>
      </c>
      <c r="J38" s="75" t="e">
        <f>#REF!</f>
        <v>#REF!</v>
      </c>
      <c r="K38" s="74" t="e">
        <f>#REF!</f>
        <v>#REF!</v>
      </c>
      <c r="L38" s="228" t="e">
        <f>#REF!</f>
        <v>#REF!</v>
      </c>
      <c r="M38" s="74" t="e">
        <f>#REF!</f>
        <v>#REF!</v>
      </c>
      <c r="N38" s="228" t="e">
        <f>#REF!</f>
        <v>#REF!</v>
      </c>
      <c r="O38" s="74" t="e">
        <f>#REF!</f>
        <v>#REF!</v>
      </c>
      <c r="P38" s="228" t="e">
        <f>#REF!</f>
        <v>#REF!</v>
      </c>
      <c r="Q38" s="74" t="e">
        <f>#REF!</f>
        <v>#REF!</v>
      </c>
      <c r="R38" s="228" t="e">
        <f>#REF!</f>
        <v>#REF!</v>
      </c>
      <c r="S38" s="74" t="e">
        <f>#REF!</f>
        <v>#REF!</v>
      </c>
      <c r="T38" s="228" t="e">
        <f>#REF!</f>
        <v>#REF!</v>
      </c>
      <c r="U38" s="74"/>
      <c r="V38" s="228"/>
      <c r="W38" s="74"/>
      <c r="X38" s="228"/>
      <c r="Y38" s="74"/>
      <c r="Z38" s="228"/>
      <c r="AA38" s="74"/>
      <c r="AB38" s="228"/>
      <c r="AC38" s="74"/>
      <c r="AD38" s="228"/>
      <c r="AE38" s="9"/>
      <c r="AF38" s="34" t="e">
        <f t="shared" si="2"/>
        <v>#REF!</v>
      </c>
      <c r="AG38" s="20" t="e">
        <f t="shared" si="3"/>
        <v>#REF!</v>
      </c>
      <c r="AH38" s="21" t="e">
        <f t="shared" si="4"/>
        <v>#REF!</v>
      </c>
      <c r="AI38" s="22" t="e">
        <f t="shared" si="5"/>
        <v>#REF!</v>
      </c>
    </row>
    <row r="39" spans="1:65" ht="17.149999999999999" customHeight="1" x14ac:dyDescent="0.3">
      <c r="A39" s="77" t="s">
        <v>60</v>
      </c>
      <c r="B39" s="78" t="s">
        <v>17</v>
      </c>
      <c r="C39" s="79" t="e">
        <f t="shared" si="52"/>
        <v>#REF!</v>
      </c>
      <c r="D39" s="49" t="e">
        <f t="shared" si="52"/>
        <v>#REF!</v>
      </c>
      <c r="E39" s="108" t="e">
        <f t="shared" si="6"/>
        <v>#REF!</v>
      </c>
      <c r="F39" s="98" t="str">
        <f t="shared" si="1"/>
        <v/>
      </c>
      <c r="G39" s="80" t="e">
        <f>#REF!</f>
        <v>#REF!</v>
      </c>
      <c r="H39" s="229" t="e">
        <f>#REF!</f>
        <v>#REF!</v>
      </c>
      <c r="I39" s="80" t="e">
        <f>#REF!</f>
        <v>#REF!</v>
      </c>
      <c r="J39" s="49" t="e">
        <f>#REF!</f>
        <v>#REF!</v>
      </c>
      <c r="K39" s="79" t="e">
        <f>#REF!</f>
        <v>#REF!</v>
      </c>
      <c r="L39" s="229" t="e">
        <f>#REF!</f>
        <v>#REF!</v>
      </c>
      <c r="M39" s="79" t="e">
        <f>#REF!</f>
        <v>#REF!</v>
      </c>
      <c r="N39" s="229" t="e">
        <f>#REF!</f>
        <v>#REF!</v>
      </c>
      <c r="O39" s="79" t="e">
        <f>#REF!</f>
        <v>#REF!</v>
      </c>
      <c r="P39" s="229" t="e">
        <f>#REF!</f>
        <v>#REF!</v>
      </c>
      <c r="Q39" s="79" t="e">
        <f>#REF!</f>
        <v>#REF!</v>
      </c>
      <c r="R39" s="229" t="e">
        <f>#REF!</f>
        <v>#REF!</v>
      </c>
      <c r="S39" s="79" t="e">
        <f>#REF!</f>
        <v>#REF!</v>
      </c>
      <c r="T39" s="229" t="e">
        <f>#REF!</f>
        <v>#REF!</v>
      </c>
      <c r="U39" s="79"/>
      <c r="V39" s="229"/>
      <c r="W39" s="79"/>
      <c r="X39" s="229"/>
      <c r="Y39" s="79"/>
      <c r="Z39" s="229"/>
      <c r="AA39" s="79"/>
      <c r="AB39" s="229"/>
      <c r="AC39" s="79"/>
      <c r="AD39" s="229"/>
      <c r="AE39" s="9"/>
      <c r="AF39" s="34" t="e">
        <f t="shared" si="2"/>
        <v>#REF!</v>
      </c>
      <c r="AG39" s="20" t="e">
        <f t="shared" si="3"/>
        <v>#REF!</v>
      </c>
      <c r="AH39" s="23" t="e">
        <f t="shared" si="4"/>
        <v>#REF!</v>
      </c>
      <c r="AI39" s="24" t="e">
        <f t="shared" si="5"/>
        <v>#REF!</v>
      </c>
    </row>
    <row r="40" spans="1:65" ht="17.149999999999999" customHeight="1" x14ac:dyDescent="0.3">
      <c r="A40" s="81" t="s">
        <v>61</v>
      </c>
      <c r="B40" s="78" t="s">
        <v>81</v>
      </c>
      <c r="C40" s="79" t="e">
        <f t="shared" si="52"/>
        <v>#REF!</v>
      </c>
      <c r="D40" s="49" t="e">
        <f t="shared" si="52"/>
        <v>#REF!</v>
      </c>
      <c r="E40" s="108" t="e">
        <f t="shared" si="6"/>
        <v>#REF!</v>
      </c>
      <c r="F40" s="98" t="str">
        <f t="shared" si="1"/>
        <v/>
      </c>
      <c r="G40" s="80" t="e">
        <f>#REF!</f>
        <v>#REF!</v>
      </c>
      <c r="H40" s="229" t="e">
        <f>#REF!</f>
        <v>#REF!</v>
      </c>
      <c r="I40" s="80" t="e">
        <f>#REF!</f>
        <v>#REF!</v>
      </c>
      <c r="J40" s="49" t="e">
        <f>#REF!</f>
        <v>#REF!</v>
      </c>
      <c r="K40" s="79" t="e">
        <f>#REF!</f>
        <v>#REF!</v>
      </c>
      <c r="L40" s="229" t="e">
        <f>#REF!</f>
        <v>#REF!</v>
      </c>
      <c r="M40" s="79" t="e">
        <f>#REF!</f>
        <v>#REF!</v>
      </c>
      <c r="N40" s="229" t="e">
        <f>#REF!</f>
        <v>#REF!</v>
      </c>
      <c r="O40" s="79" t="e">
        <f>#REF!</f>
        <v>#REF!</v>
      </c>
      <c r="P40" s="229" t="e">
        <f>#REF!</f>
        <v>#REF!</v>
      </c>
      <c r="Q40" s="79" t="e">
        <f>#REF!</f>
        <v>#REF!</v>
      </c>
      <c r="R40" s="229" t="e">
        <f>#REF!</f>
        <v>#REF!</v>
      </c>
      <c r="S40" s="79" t="e">
        <f>#REF!</f>
        <v>#REF!</v>
      </c>
      <c r="T40" s="229" t="e">
        <f>#REF!</f>
        <v>#REF!</v>
      </c>
      <c r="U40" s="79"/>
      <c r="V40" s="229"/>
      <c r="W40" s="79"/>
      <c r="X40" s="229"/>
      <c r="Y40" s="79"/>
      <c r="Z40" s="229"/>
      <c r="AA40" s="79"/>
      <c r="AB40" s="229"/>
      <c r="AC40" s="79"/>
      <c r="AD40" s="229"/>
      <c r="AE40" s="9"/>
      <c r="AF40" s="34" t="e">
        <f t="shared" si="2"/>
        <v>#REF!</v>
      </c>
      <c r="AG40" s="20" t="e">
        <f t="shared" si="3"/>
        <v>#REF!</v>
      </c>
      <c r="AH40" s="23" t="e">
        <f t="shared" si="4"/>
        <v>#REF!</v>
      </c>
      <c r="AI40" s="24" t="e">
        <f t="shared" si="5"/>
        <v>#REF!</v>
      </c>
    </row>
    <row r="41" spans="1:65" ht="17.149999999999999" customHeight="1" thickBot="1" x14ac:dyDescent="0.35">
      <c r="A41" s="91" t="s">
        <v>62</v>
      </c>
      <c r="B41" s="78" t="s">
        <v>18</v>
      </c>
      <c r="C41" s="79" t="e">
        <f t="shared" si="52"/>
        <v>#REF!</v>
      </c>
      <c r="D41" s="49" t="e">
        <f t="shared" si="52"/>
        <v>#REF!</v>
      </c>
      <c r="E41" s="108" t="e">
        <f t="shared" si="6"/>
        <v>#REF!</v>
      </c>
      <c r="F41" s="98" t="str">
        <f t="shared" si="1"/>
        <v/>
      </c>
      <c r="G41" s="80" t="e">
        <f>#REF!</f>
        <v>#REF!</v>
      </c>
      <c r="H41" s="229" t="e">
        <f>#REF!</f>
        <v>#REF!</v>
      </c>
      <c r="I41" s="80" t="e">
        <f>#REF!</f>
        <v>#REF!</v>
      </c>
      <c r="J41" s="49" t="e">
        <f>#REF!</f>
        <v>#REF!</v>
      </c>
      <c r="K41" s="79" t="e">
        <f>#REF!</f>
        <v>#REF!</v>
      </c>
      <c r="L41" s="229" t="e">
        <f>#REF!</f>
        <v>#REF!</v>
      </c>
      <c r="M41" s="79" t="e">
        <f>#REF!</f>
        <v>#REF!</v>
      </c>
      <c r="N41" s="229" t="e">
        <f>#REF!</f>
        <v>#REF!</v>
      </c>
      <c r="O41" s="79" t="e">
        <f>#REF!</f>
        <v>#REF!</v>
      </c>
      <c r="P41" s="229" t="e">
        <f>#REF!</f>
        <v>#REF!</v>
      </c>
      <c r="Q41" s="79" t="e">
        <f>#REF!</f>
        <v>#REF!</v>
      </c>
      <c r="R41" s="229" t="e">
        <f>#REF!</f>
        <v>#REF!</v>
      </c>
      <c r="S41" s="79" t="e">
        <f>#REF!</f>
        <v>#REF!</v>
      </c>
      <c r="T41" s="229" t="e">
        <f>#REF!</f>
        <v>#REF!</v>
      </c>
      <c r="U41" s="79"/>
      <c r="V41" s="229"/>
      <c r="W41" s="79"/>
      <c r="X41" s="229"/>
      <c r="Y41" s="79"/>
      <c r="Z41" s="229"/>
      <c r="AA41" s="79"/>
      <c r="AB41" s="229"/>
      <c r="AC41" s="79"/>
      <c r="AD41" s="229"/>
      <c r="AE41" s="9"/>
      <c r="AF41" s="34" t="e">
        <f t="shared" si="2"/>
        <v>#REF!</v>
      </c>
      <c r="AG41" s="20" t="e">
        <f t="shared" si="3"/>
        <v>#REF!</v>
      </c>
      <c r="AH41" s="25" t="e">
        <f t="shared" si="4"/>
        <v>#REF!</v>
      </c>
      <c r="AI41" s="26" t="e">
        <f t="shared" si="5"/>
        <v>#REF!</v>
      </c>
    </row>
    <row r="42" spans="1:65" s="8" customFormat="1" ht="18" customHeight="1" thickTop="1" x14ac:dyDescent="0.3">
      <c r="A42" s="310" t="s">
        <v>30</v>
      </c>
      <c r="B42" s="311"/>
      <c r="C42" s="84" t="e">
        <f>SUM(C38:C41)</f>
        <v>#REF!</v>
      </c>
      <c r="D42" s="85" t="e">
        <f>SUM(D38:D41)</f>
        <v>#REF!</v>
      </c>
      <c r="E42" s="107" t="e">
        <f t="shared" si="6"/>
        <v>#REF!</v>
      </c>
      <c r="F42" s="96" t="str">
        <f t="shared" si="1"/>
        <v/>
      </c>
      <c r="G42" s="86" t="e">
        <f t="shared" ref="G42:H42" si="53">SUM(G38:G41)</f>
        <v>#REF!</v>
      </c>
      <c r="H42" s="223" t="e">
        <f t="shared" si="53"/>
        <v>#REF!</v>
      </c>
      <c r="I42" s="86" t="e">
        <f t="shared" ref="I42:J42" si="54">SUM(I38:I41)</f>
        <v>#REF!</v>
      </c>
      <c r="J42" s="85" t="e">
        <f t="shared" si="54"/>
        <v>#REF!</v>
      </c>
      <c r="K42" s="84" t="e">
        <f t="shared" ref="K42:L42" si="55">SUM(K38:K41)</f>
        <v>#REF!</v>
      </c>
      <c r="L42" s="223" t="e">
        <f t="shared" si="55"/>
        <v>#REF!</v>
      </c>
      <c r="M42" s="84" t="e">
        <f t="shared" ref="M42:N42" si="56">SUM(M38:M41)</f>
        <v>#REF!</v>
      </c>
      <c r="N42" s="223" t="e">
        <f t="shared" si="56"/>
        <v>#REF!</v>
      </c>
      <c r="O42" s="84" t="e">
        <f t="shared" ref="O42:P42" si="57">SUM(O38:O41)</f>
        <v>#REF!</v>
      </c>
      <c r="P42" s="223" t="e">
        <f t="shared" si="57"/>
        <v>#REF!</v>
      </c>
      <c r="Q42" s="84" t="e">
        <f t="shared" ref="Q42:R42" si="58">SUM(Q38:Q41)</f>
        <v>#REF!</v>
      </c>
      <c r="R42" s="223" t="e">
        <f t="shared" si="58"/>
        <v>#REF!</v>
      </c>
      <c r="S42" s="84" t="e">
        <f t="shared" ref="S42:T42" si="59">SUM(S38:S41)</f>
        <v>#REF!</v>
      </c>
      <c r="T42" s="223" t="e">
        <f t="shared" si="59"/>
        <v>#REF!</v>
      </c>
      <c r="U42" s="84"/>
      <c r="V42" s="223"/>
      <c r="W42" s="84"/>
      <c r="X42" s="223"/>
      <c r="Y42" s="84"/>
      <c r="Z42" s="223"/>
      <c r="AA42" s="84"/>
      <c r="AB42" s="223"/>
      <c r="AC42" s="84"/>
      <c r="AD42" s="223"/>
      <c r="AE42" s="9"/>
      <c r="AF42" s="28" t="e">
        <f t="shared" si="2"/>
        <v>#REF!</v>
      </c>
      <c r="AG42" s="27" t="e">
        <f t="shared" si="3"/>
        <v>#REF!</v>
      </c>
      <c r="AH42" s="28" t="e">
        <f t="shared" si="4"/>
        <v>#REF!</v>
      </c>
      <c r="AI42" s="29" t="e">
        <f t="shared" si="5"/>
        <v>#REF!</v>
      </c>
    </row>
    <row r="43" spans="1:65" ht="17.149999999999999" customHeight="1" x14ac:dyDescent="0.3">
      <c r="A43" s="312" t="s">
        <v>14</v>
      </c>
      <c r="B43" s="64" t="s">
        <v>25</v>
      </c>
      <c r="C43" s="5" t="e">
        <f>+G43+I43+K43+M43+O43+Q43+S43+U43+W43+Y43+AA43+AC43</f>
        <v>#REF!</v>
      </c>
      <c r="D43" s="44" t="e">
        <f>+H43+J43+L43+N43+P43+R43+T43+V43+X43+Z43+AB43+AD43</f>
        <v>#REF!</v>
      </c>
      <c r="E43" s="105" t="e">
        <f t="shared" si="6"/>
        <v>#REF!</v>
      </c>
      <c r="F43" s="97" t="str">
        <f t="shared" si="1"/>
        <v/>
      </c>
      <c r="G43" s="51" t="e">
        <f>#REF!</f>
        <v>#REF!</v>
      </c>
      <c r="H43" s="221" t="e">
        <f>#REF!</f>
        <v>#REF!</v>
      </c>
      <c r="I43" s="51" t="e">
        <f>#REF!</f>
        <v>#REF!</v>
      </c>
      <c r="J43" s="45" t="e">
        <f>#REF!</f>
        <v>#REF!</v>
      </c>
      <c r="K43" s="6" t="e">
        <f>#REF!</f>
        <v>#REF!</v>
      </c>
      <c r="L43" s="221" t="e">
        <f>#REF!</f>
        <v>#REF!</v>
      </c>
      <c r="M43" s="6" t="e">
        <f>#REF!</f>
        <v>#REF!</v>
      </c>
      <c r="N43" s="221" t="e">
        <f>#REF!</f>
        <v>#REF!</v>
      </c>
      <c r="O43" s="6" t="e">
        <f>#REF!</f>
        <v>#REF!</v>
      </c>
      <c r="P43" s="221" t="e">
        <f>#REF!</f>
        <v>#REF!</v>
      </c>
      <c r="Q43" s="6" t="e">
        <f>#REF!</f>
        <v>#REF!</v>
      </c>
      <c r="R43" s="221" t="e">
        <f>#REF!</f>
        <v>#REF!</v>
      </c>
      <c r="S43" s="6" t="e">
        <f>#REF!</f>
        <v>#REF!</v>
      </c>
      <c r="T43" s="221" t="e">
        <f>#REF!</f>
        <v>#REF!</v>
      </c>
      <c r="U43" s="6"/>
      <c r="V43" s="221"/>
      <c r="W43" s="6"/>
      <c r="X43" s="221"/>
      <c r="Y43" s="6"/>
      <c r="Z43" s="221"/>
      <c r="AA43" s="6"/>
      <c r="AB43" s="221"/>
      <c r="AC43" s="6"/>
      <c r="AD43" s="221"/>
      <c r="AE43" s="9"/>
      <c r="AF43" s="34" t="e">
        <f t="shared" si="2"/>
        <v>#REF!</v>
      </c>
      <c r="AG43" s="20" t="e">
        <f t="shared" si="3"/>
        <v>#REF!</v>
      </c>
      <c r="AH43" s="21" t="e">
        <f t="shared" si="4"/>
        <v>#REF!</v>
      </c>
      <c r="AI43" s="22" t="e">
        <f t="shared" si="5"/>
        <v>#REF!</v>
      </c>
    </row>
    <row r="44" spans="1:65" ht="17.149999999999999" customHeight="1" thickBot="1" x14ac:dyDescent="0.35">
      <c r="A44" s="313"/>
      <c r="B44" s="66" t="s">
        <v>26</v>
      </c>
      <c r="C44" s="38" t="e">
        <f>+G44+I44+K44+M44+O44+Q44+S44+U44+W44+Y44+AA44+AC44</f>
        <v>#REF!</v>
      </c>
      <c r="D44" s="48" t="e">
        <f>+H44+J44+L44+N44+P44+R44+T44+V44+X44+Z44+AB44+AD44</f>
        <v>#REF!</v>
      </c>
      <c r="E44" s="105" t="e">
        <f t="shared" si="6"/>
        <v>#REF!</v>
      </c>
      <c r="F44" s="97" t="str">
        <f t="shared" si="1"/>
        <v/>
      </c>
      <c r="G44" s="51" t="e">
        <f>#REF!</f>
        <v>#REF!</v>
      </c>
      <c r="H44" s="221" t="e">
        <f>#REF!</f>
        <v>#REF!</v>
      </c>
      <c r="I44" s="51" t="e">
        <f>#REF!</f>
        <v>#REF!</v>
      </c>
      <c r="J44" s="45" t="e">
        <f>#REF!</f>
        <v>#REF!</v>
      </c>
      <c r="K44" s="6" t="e">
        <f>#REF!</f>
        <v>#REF!</v>
      </c>
      <c r="L44" s="221" t="e">
        <f>#REF!</f>
        <v>#REF!</v>
      </c>
      <c r="M44" s="6" t="e">
        <f>#REF!</f>
        <v>#REF!</v>
      </c>
      <c r="N44" s="221" t="e">
        <f>#REF!</f>
        <v>#REF!</v>
      </c>
      <c r="O44" s="6" t="e">
        <f>#REF!</f>
        <v>#REF!</v>
      </c>
      <c r="P44" s="221" t="e">
        <f>#REF!</f>
        <v>#REF!</v>
      </c>
      <c r="Q44" s="6" t="e">
        <f>#REF!</f>
        <v>#REF!</v>
      </c>
      <c r="R44" s="221" t="e">
        <f>#REF!</f>
        <v>#REF!</v>
      </c>
      <c r="S44" s="6" t="e">
        <f>#REF!</f>
        <v>#REF!</v>
      </c>
      <c r="T44" s="221" t="e">
        <f>#REF!</f>
        <v>#REF!</v>
      </c>
      <c r="U44" s="6"/>
      <c r="V44" s="221"/>
      <c r="W44" s="6"/>
      <c r="X44" s="221"/>
      <c r="Y44" s="6"/>
      <c r="Z44" s="221"/>
      <c r="AA44" s="6"/>
      <c r="AB44" s="221"/>
      <c r="AC44" s="6"/>
      <c r="AD44" s="221"/>
      <c r="AE44" s="9"/>
      <c r="AF44" s="34" t="e">
        <f t="shared" si="2"/>
        <v>#REF!</v>
      </c>
      <c r="AG44" s="20" t="e">
        <f t="shared" si="3"/>
        <v>#REF!</v>
      </c>
      <c r="AH44" s="25" t="e">
        <f t="shared" si="4"/>
        <v>#REF!</v>
      </c>
      <c r="AI44" s="26" t="e">
        <f t="shared" si="5"/>
        <v>#REF!</v>
      </c>
    </row>
    <row r="45" spans="1:65" s="8" customFormat="1" ht="18" customHeight="1" thickTop="1" x14ac:dyDescent="0.3">
      <c r="A45" s="310" t="s">
        <v>27</v>
      </c>
      <c r="B45" s="311"/>
      <c r="C45" s="84" t="e">
        <f>SUM(C43:C44)</f>
        <v>#REF!</v>
      </c>
      <c r="D45" s="85" t="e">
        <f>SUM(D43:D44)</f>
        <v>#REF!</v>
      </c>
      <c r="E45" s="107" t="e">
        <f t="shared" si="6"/>
        <v>#REF!</v>
      </c>
      <c r="F45" s="96" t="str">
        <f t="shared" si="1"/>
        <v/>
      </c>
      <c r="G45" s="86" t="e">
        <f t="shared" ref="G45:H45" si="60">SUM(G43:G44)</f>
        <v>#REF!</v>
      </c>
      <c r="H45" s="223" t="e">
        <f t="shared" si="60"/>
        <v>#REF!</v>
      </c>
      <c r="I45" s="86" t="e">
        <f t="shared" ref="I45:J45" si="61">SUM(I43:I44)</f>
        <v>#REF!</v>
      </c>
      <c r="J45" s="85" t="e">
        <f t="shared" si="61"/>
        <v>#REF!</v>
      </c>
      <c r="K45" s="84" t="e">
        <f t="shared" ref="K45:L45" si="62">SUM(K43:K44)</f>
        <v>#REF!</v>
      </c>
      <c r="L45" s="223" t="e">
        <f t="shared" si="62"/>
        <v>#REF!</v>
      </c>
      <c r="M45" s="84" t="e">
        <f t="shared" ref="M45:N45" si="63">SUM(M43:M44)</f>
        <v>#REF!</v>
      </c>
      <c r="N45" s="223" t="e">
        <f t="shared" si="63"/>
        <v>#REF!</v>
      </c>
      <c r="O45" s="84" t="e">
        <f t="shared" ref="O45:P45" si="64">SUM(O43:O44)</f>
        <v>#REF!</v>
      </c>
      <c r="P45" s="223" t="e">
        <f t="shared" si="64"/>
        <v>#REF!</v>
      </c>
      <c r="Q45" s="84" t="e">
        <f t="shared" ref="Q45:R45" si="65">SUM(Q43:Q44)</f>
        <v>#REF!</v>
      </c>
      <c r="R45" s="223" t="e">
        <f t="shared" si="65"/>
        <v>#REF!</v>
      </c>
      <c r="S45" s="84" t="e">
        <f t="shared" ref="S45:T45" si="66">SUM(S43:S44)</f>
        <v>#REF!</v>
      </c>
      <c r="T45" s="223" t="e">
        <f t="shared" si="66"/>
        <v>#REF!</v>
      </c>
      <c r="U45" s="84"/>
      <c r="V45" s="223"/>
      <c r="W45" s="84"/>
      <c r="X45" s="223"/>
      <c r="Y45" s="84"/>
      <c r="Z45" s="223"/>
      <c r="AA45" s="84"/>
      <c r="AB45" s="223"/>
      <c r="AC45" s="84"/>
      <c r="AD45" s="223"/>
      <c r="AF45" s="28" t="e">
        <f t="shared" si="2"/>
        <v>#REF!</v>
      </c>
      <c r="AG45" s="27" t="e">
        <f t="shared" si="3"/>
        <v>#REF!</v>
      </c>
      <c r="AH45" s="28" t="e">
        <f t="shared" si="4"/>
        <v>#REF!</v>
      </c>
      <c r="AI45" s="29" t="e">
        <f t="shared" si="5"/>
        <v>#REF!</v>
      </c>
    </row>
    <row r="46" spans="1:65" s="8" customFormat="1" ht="11.15" customHeight="1" x14ac:dyDescent="0.3">
      <c r="A46" s="1" t="s">
        <v>80</v>
      </c>
      <c r="C46" s="2"/>
      <c r="D46" s="2"/>
      <c r="E46" s="4"/>
      <c r="F46" s="2"/>
      <c r="G46" s="2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</row>
    <row r="47" spans="1:65" ht="11.15" customHeight="1" x14ac:dyDescent="0.3">
      <c r="A47" s="3" t="str">
        <f>[1]CABEÇALHOS!$B$24</f>
        <v>Obs: Dados do ano 2025 atualizados em 04/08/2025, pela data do fato, estando sujeitos a alterações.</v>
      </c>
      <c r="H47" s="62"/>
      <c r="I47" s="62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</row>
    <row r="48" spans="1:65" ht="11.15" customHeight="1" x14ac:dyDescent="0.3">
      <c r="A48" s="3" t="s">
        <v>66</v>
      </c>
      <c r="AE48" s="9">
        <v>2014</v>
      </c>
      <c r="AF48" s="9">
        <v>2015</v>
      </c>
      <c r="AG48" s="9"/>
      <c r="AH48" s="9">
        <v>2014</v>
      </c>
      <c r="AI48" s="9">
        <v>2015</v>
      </c>
      <c r="AK48" s="9">
        <v>2014</v>
      </c>
      <c r="AL48" s="9">
        <v>2015</v>
      </c>
      <c r="AM48" s="8"/>
      <c r="AN48" s="9">
        <v>2014</v>
      </c>
      <c r="AO48" s="9">
        <v>2015</v>
      </c>
      <c r="AQ48" s="9">
        <v>2014</v>
      </c>
      <c r="AR48" s="9">
        <v>2015</v>
      </c>
      <c r="AT48" s="9">
        <v>2014</v>
      </c>
      <c r="AU48" s="9">
        <v>2015</v>
      </c>
      <c r="AW48" s="9">
        <v>2014</v>
      </c>
      <c r="AX48" s="9">
        <v>2015</v>
      </c>
      <c r="AZ48" s="9">
        <v>2014</v>
      </c>
      <c r="BA48" s="9">
        <v>2015</v>
      </c>
      <c r="BC48" s="9">
        <v>2014</v>
      </c>
      <c r="BD48" s="9">
        <v>2015</v>
      </c>
      <c r="BF48" s="9">
        <v>2014</v>
      </c>
      <c r="BG48" s="9">
        <v>2015</v>
      </c>
      <c r="BI48" s="9">
        <v>2014</v>
      </c>
      <c r="BJ48" s="9">
        <v>2015</v>
      </c>
      <c r="BL48" s="9">
        <v>2014</v>
      </c>
      <c r="BM48" s="9">
        <v>2015</v>
      </c>
    </row>
    <row r="49" spans="1:66" ht="11.15" customHeight="1" x14ac:dyDescent="0.3">
      <c r="A49" s="3"/>
      <c r="AE49" s="56" t="s">
        <v>40</v>
      </c>
      <c r="AF49" s="56" t="s">
        <v>40</v>
      </c>
      <c r="AG49" s="56" t="s">
        <v>46</v>
      </c>
      <c r="AH49" s="56" t="s">
        <v>41</v>
      </c>
      <c r="AI49" s="56" t="s">
        <v>41</v>
      </c>
      <c r="AJ49" s="56" t="s">
        <v>46</v>
      </c>
      <c r="AK49" s="58" t="s">
        <v>47</v>
      </c>
      <c r="AL49" s="58" t="s">
        <v>47</v>
      </c>
      <c r="AM49" s="56" t="s">
        <v>46</v>
      </c>
      <c r="AN49" s="58" t="s">
        <v>48</v>
      </c>
      <c r="AO49" s="56" t="s">
        <v>48</v>
      </c>
      <c r="AP49" s="56" t="s">
        <v>46</v>
      </c>
      <c r="AQ49" s="56" t="s">
        <v>49</v>
      </c>
      <c r="AR49" s="56" t="s">
        <v>49</v>
      </c>
      <c r="AS49" s="56" t="s">
        <v>46</v>
      </c>
      <c r="AT49" s="56" t="s">
        <v>50</v>
      </c>
      <c r="AU49" s="56" t="s">
        <v>50</v>
      </c>
      <c r="AV49" s="56" t="s">
        <v>46</v>
      </c>
      <c r="AW49" s="56" t="s">
        <v>51</v>
      </c>
      <c r="AX49" s="56" t="s">
        <v>51</v>
      </c>
      <c r="AY49" s="56" t="s">
        <v>46</v>
      </c>
      <c r="AZ49" s="56" t="s">
        <v>52</v>
      </c>
      <c r="BA49" s="56" t="s">
        <v>52</v>
      </c>
      <c r="BB49" s="56" t="s">
        <v>46</v>
      </c>
      <c r="BC49" s="56" t="s">
        <v>53</v>
      </c>
      <c r="BD49" s="56" t="s">
        <v>53</v>
      </c>
      <c r="BE49" s="56" t="s">
        <v>46</v>
      </c>
      <c r="BF49" s="56" t="s">
        <v>54</v>
      </c>
      <c r="BG49" s="56" t="s">
        <v>54</v>
      </c>
      <c r="BH49" s="56" t="s">
        <v>46</v>
      </c>
      <c r="BI49" s="56" t="s">
        <v>55</v>
      </c>
      <c r="BJ49" s="56" t="s">
        <v>55</v>
      </c>
      <c r="BK49" s="56" t="s">
        <v>46</v>
      </c>
      <c r="BL49" s="56" t="s">
        <v>56</v>
      </c>
      <c r="BM49" s="56" t="s">
        <v>56</v>
      </c>
      <c r="BN49" s="56" t="s">
        <v>46</v>
      </c>
    </row>
    <row r="50" spans="1:66" x14ac:dyDescent="0.3">
      <c r="AE50" s="9" t="e">
        <f>G37</f>
        <v>#REF!</v>
      </c>
      <c r="AF50" s="9" t="e">
        <f>H37</f>
        <v>#REF!</v>
      </c>
      <c r="AG50" s="57" t="e">
        <f>AF50/AE50-1</f>
        <v>#REF!</v>
      </c>
      <c r="AH50" s="9" t="e">
        <f>I37</f>
        <v>#REF!</v>
      </c>
      <c r="AI50" s="60" t="e">
        <f>J37</f>
        <v>#REF!</v>
      </c>
      <c r="AJ50" s="57" t="e">
        <f>AI50/AH50-1</f>
        <v>#REF!</v>
      </c>
      <c r="AK50" s="8" t="e">
        <f>K37</f>
        <v>#REF!</v>
      </c>
      <c r="AL50" s="8" t="e">
        <f>L37</f>
        <v>#REF!</v>
      </c>
      <c r="AM50" s="59" t="e">
        <f>AL50/AK50-1</f>
        <v>#REF!</v>
      </c>
      <c r="AN50" s="8" t="e">
        <f>M37</f>
        <v>#REF!</v>
      </c>
      <c r="AO50" s="8" t="e">
        <f>N37</f>
        <v>#REF!</v>
      </c>
      <c r="AP50" s="57" t="e">
        <f>AO50/AN50-1</f>
        <v>#REF!</v>
      </c>
      <c r="AQ50" s="9" t="e">
        <f>O37</f>
        <v>#REF!</v>
      </c>
      <c r="AR50" s="9" t="e">
        <f>P37</f>
        <v>#REF!</v>
      </c>
      <c r="AS50" s="57" t="e">
        <f>AR50/AQ50-1</f>
        <v>#REF!</v>
      </c>
      <c r="AT50" s="9" t="e">
        <f>Q37</f>
        <v>#REF!</v>
      </c>
      <c r="AU50" s="9" t="e">
        <f>R37</f>
        <v>#REF!</v>
      </c>
      <c r="AV50" s="57" t="e">
        <f>AU50/AT50-1</f>
        <v>#REF!</v>
      </c>
      <c r="AW50" s="9" t="e">
        <f>S37</f>
        <v>#REF!</v>
      </c>
      <c r="AX50" s="9" t="e">
        <f>T37</f>
        <v>#REF!</v>
      </c>
      <c r="AY50" s="57" t="e">
        <f>AX50/AW50-1</f>
        <v>#REF!</v>
      </c>
      <c r="AZ50" s="9">
        <f>U37</f>
        <v>0</v>
      </c>
      <c r="BA50" s="9">
        <f>V37</f>
        <v>0</v>
      </c>
      <c r="BB50" s="57" t="e">
        <f>BA50/AZ50-1</f>
        <v>#DIV/0!</v>
      </c>
      <c r="BC50" s="9">
        <f>W37</f>
        <v>0</v>
      </c>
      <c r="BD50" s="9">
        <f>X37</f>
        <v>0</v>
      </c>
      <c r="BE50" s="57" t="e">
        <f>BD50/BC50-1</f>
        <v>#DIV/0!</v>
      </c>
      <c r="BF50" s="9">
        <f>Y37</f>
        <v>0</v>
      </c>
      <c r="BG50" s="9">
        <f>Z37</f>
        <v>0</v>
      </c>
      <c r="BH50" s="57" t="e">
        <f>BG50/BF50-1</f>
        <v>#DIV/0!</v>
      </c>
      <c r="BI50" s="9">
        <f>AA37</f>
        <v>0</v>
      </c>
      <c r="BJ50" s="9">
        <f>AB37</f>
        <v>0</v>
      </c>
      <c r="BK50" s="57" t="e">
        <f>BJ50/BI50-1</f>
        <v>#DIV/0!</v>
      </c>
      <c r="BL50" s="9">
        <f>AC37</f>
        <v>0</v>
      </c>
      <c r="BM50" s="9">
        <f>AD37</f>
        <v>0</v>
      </c>
      <c r="BN50" s="57" t="e">
        <f>BM50/BL50-1</f>
        <v>#DIV/0!</v>
      </c>
    </row>
    <row r="53" spans="1:66" ht="20.149999999999999" x14ac:dyDescent="0.3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6"/>
      <c r="Z53" s="56"/>
      <c r="AB53" s="56"/>
    </row>
    <row r="54" spans="1:66" x14ac:dyDescent="0.3">
      <c r="C54" s="13"/>
      <c r="D54" s="10"/>
      <c r="E54" s="1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56"/>
      <c r="Z54" s="56"/>
      <c r="AB54" s="56"/>
    </row>
    <row r="55" spans="1:66" ht="22.5" customHeight="1" x14ac:dyDescent="0.3">
      <c r="X55" s="56"/>
      <c r="Y55" s="57"/>
      <c r="Z55" s="56"/>
      <c r="AA55" s="57"/>
      <c r="AB55" s="56"/>
      <c r="AC55" s="57"/>
    </row>
    <row r="56" spans="1:66" x14ac:dyDescent="0.3">
      <c r="C56" s="13"/>
      <c r="E56" s="15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56"/>
      <c r="Z56" s="56"/>
      <c r="AB56" s="56"/>
    </row>
    <row r="57" spans="1:66" x14ac:dyDescent="0.3">
      <c r="C57" s="15"/>
      <c r="D57" s="10"/>
      <c r="E57" s="14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56"/>
      <c r="Z57" s="56"/>
      <c r="AB57" s="56"/>
    </row>
    <row r="58" spans="1:66" x14ac:dyDescent="0.3">
      <c r="C58" s="15"/>
      <c r="D58" s="10"/>
      <c r="E58" s="14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56"/>
      <c r="Y58" s="57"/>
      <c r="Z58" s="56"/>
      <c r="AA58" s="57"/>
      <c r="AB58" s="56"/>
      <c r="AC58" s="57"/>
    </row>
    <row r="59" spans="1:66" x14ac:dyDescent="0.3">
      <c r="C59" s="15"/>
      <c r="D59" s="10"/>
      <c r="E59" s="14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58"/>
      <c r="Y59" s="8"/>
      <c r="Z59" s="58"/>
      <c r="AA59" s="8"/>
      <c r="AB59" s="58"/>
      <c r="AC59" s="8"/>
    </row>
    <row r="60" spans="1:66" x14ac:dyDescent="0.3">
      <c r="C60" s="15"/>
      <c r="D60" s="10"/>
      <c r="E60" s="14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58"/>
      <c r="Y60" s="8"/>
      <c r="Z60" s="58"/>
      <c r="AA60" s="8"/>
      <c r="AB60" s="58"/>
      <c r="AC60" s="8"/>
    </row>
    <row r="61" spans="1:66" x14ac:dyDescent="0.3">
      <c r="C61" s="15"/>
      <c r="D61" s="10"/>
      <c r="E61" s="1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56"/>
      <c r="Y61" s="59"/>
      <c r="Z61" s="56"/>
      <c r="AA61" s="59"/>
      <c r="AB61" s="56"/>
      <c r="AC61" s="59"/>
    </row>
    <row r="62" spans="1:66" x14ac:dyDescent="0.3">
      <c r="C62" s="15"/>
      <c r="D62" s="10"/>
      <c r="E62" s="14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58"/>
      <c r="Y62" s="8"/>
      <c r="Z62" s="58"/>
      <c r="AA62" s="8"/>
      <c r="AB62" s="58"/>
      <c r="AC62" s="8"/>
    </row>
    <row r="63" spans="1:66" x14ac:dyDescent="0.3">
      <c r="C63" s="15"/>
      <c r="D63" s="10"/>
      <c r="E63" s="14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56"/>
      <c r="Y63" s="8"/>
      <c r="Z63" s="56"/>
      <c r="AA63" s="8"/>
      <c r="AB63" s="56"/>
      <c r="AC63" s="8"/>
    </row>
    <row r="64" spans="1:66" x14ac:dyDescent="0.3">
      <c r="C64" s="15"/>
      <c r="D64" s="10"/>
      <c r="E64" s="14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56"/>
      <c r="Y64" s="57"/>
      <c r="Z64" s="56"/>
      <c r="AA64" s="57"/>
      <c r="AB64" s="56"/>
      <c r="AC64" s="57"/>
    </row>
    <row r="65" spans="3:29" x14ac:dyDescent="0.3">
      <c r="C65" s="15"/>
      <c r="D65" s="10"/>
      <c r="E65" s="14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56"/>
      <c r="Z65" s="56"/>
      <c r="AB65" s="56"/>
    </row>
    <row r="66" spans="3:29" x14ac:dyDescent="0.3">
      <c r="C66" s="15"/>
      <c r="D66" s="10"/>
      <c r="E66" s="14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56"/>
      <c r="Z66" s="56"/>
      <c r="AB66" s="56"/>
    </row>
    <row r="67" spans="3:29" x14ac:dyDescent="0.3">
      <c r="C67" s="15"/>
      <c r="D67" s="10"/>
      <c r="E67" s="14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56"/>
      <c r="Y67" s="57"/>
      <c r="Z67" s="56"/>
      <c r="AA67" s="57"/>
      <c r="AB67" s="56"/>
      <c r="AC67" s="57"/>
    </row>
    <row r="68" spans="3:29" x14ac:dyDescent="0.3">
      <c r="C68" s="15"/>
      <c r="D68" s="10"/>
      <c r="E68" s="14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56"/>
      <c r="Z68" s="56"/>
      <c r="AB68" s="56"/>
    </row>
    <row r="69" spans="3:29" x14ac:dyDescent="0.3">
      <c r="C69" s="13"/>
      <c r="D69" s="10"/>
      <c r="E69" s="14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56"/>
      <c r="Z69" s="56"/>
      <c r="AB69" s="56"/>
    </row>
    <row r="70" spans="3:29" x14ac:dyDescent="0.3">
      <c r="C70" s="15"/>
      <c r="D70" s="10"/>
      <c r="E70" s="14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56"/>
      <c r="Y70" s="57"/>
      <c r="Z70" s="56"/>
      <c r="AA70" s="57"/>
      <c r="AB70" s="56"/>
      <c r="AC70" s="57"/>
    </row>
    <row r="71" spans="3:29" x14ac:dyDescent="0.3">
      <c r="C71" s="10"/>
      <c r="D71" s="10"/>
      <c r="E71" s="14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56"/>
      <c r="Z71" s="56"/>
      <c r="AB71" s="56"/>
    </row>
    <row r="72" spans="3:29" x14ac:dyDescent="0.3">
      <c r="C72" s="10"/>
      <c r="D72" s="10"/>
      <c r="E72" s="1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56"/>
      <c r="Z72" s="56"/>
      <c r="AB72" s="56"/>
    </row>
    <row r="73" spans="3:29" x14ac:dyDescent="0.3">
      <c r="C73" s="10"/>
      <c r="D73" s="10"/>
      <c r="E73" s="14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56"/>
      <c r="Y73" s="57"/>
      <c r="Z73" s="56"/>
      <c r="AA73" s="57"/>
      <c r="AB73" s="56"/>
      <c r="AC73" s="57"/>
    </row>
  </sheetData>
  <mergeCells count="33">
    <mergeCell ref="A12:A32"/>
    <mergeCell ref="AC6:AD6"/>
    <mergeCell ref="S6:T6"/>
    <mergeCell ref="A53:M53"/>
    <mergeCell ref="G6:H6"/>
    <mergeCell ref="I6:J6"/>
    <mergeCell ref="A37:B37"/>
    <mergeCell ref="A11:B11"/>
    <mergeCell ref="A33:B33"/>
    <mergeCell ref="A43:A44"/>
    <mergeCell ref="A34:A35"/>
    <mergeCell ref="A45:B45"/>
    <mergeCell ref="A36:B36"/>
    <mergeCell ref="A42:B42"/>
    <mergeCell ref="A6:A7"/>
    <mergeCell ref="A8:A10"/>
    <mergeCell ref="B6:B7"/>
    <mergeCell ref="A1:J1"/>
    <mergeCell ref="A2:J2"/>
    <mergeCell ref="A3:J3"/>
    <mergeCell ref="A4:J4"/>
    <mergeCell ref="E6:F6"/>
    <mergeCell ref="AH6:AI6"/>
    <mergeCell ref="C6:D6"/>
    <mergeCell ref="M6:N6"/>
    <mergeCell ref="K6:L6"/>
    <mergeCell ref="Q6:R6"/>
    <mergeCell ref="AF6:AG6"/>
    <mergeCell ref="O6:P6"/>
    <mergeCell ref="U6:V6"/>
    <mergeCell ref="AA6:AB6"/>
    <mergeCell ref="W6:X6"/>
    <mergeCell ref="Y6:Z6"/>
  </mergeCells>
  <phoneticPr fontId="0" type="noConversion"/>
  <conditionalFormatting sqref="C8:D52 A11:A12 B11:B16 A33:D33 A36:B37 B41:B45 A42:D42 A42:A45 A45:D45 H46:I46 Y46:AC47 F46:G52 J46:S52 Q46:X72 A48:B50 AE48:AI50 H48:I52 Y51:AC72 Z51:AC76 C54:D54 F54:S54 P54:P72 C56:D72 F56:S72 A57:B60 A64:B66 A70:B71 A78:D78 F78:AC78 Z82:AC82">
    <cfRule type="cellIs" dxfId="33" priority="94" stopIfTrue="1" operator="equal">
      <formula>0</formula>
    </cfRule>
  </conditionalFormatting>
  <conditionalFormatting sqref="E8:E37 E43:E45">
    <cfRule type="cellIs" priority="46" operator="lessThan">
      <formula>0</formula>
    </cfRule>
    <cfRule type="cellIs" dxfId="32" priority="47" operator="greaterThanOrEqual">
      <formula>0</formula>
    </cfRule>
  </conditionalFormatting>
  <conditionalFormatting sqref="E46:E47 E51:E52 E54 E56 E61:E63 E67:E69 E72:E77">
    <cfRule type="cellIs" dxfId="31" priority="92" stopIfTrue="1" operator="greaterThan">
      <formula>0</formula>
    </cfRule>
    <cfRule type="cellIs" dxfId="30" priority="93" stopIfTrue="1" operator="lessThanOrEqual">
      <formula>0</formula>
    </cfRule>
  </conditionalFormatting>
  <conditionalFormatting sqref="E48:E50 E57:E60 E64:E66 E70:E71 E78">
    <cfRule type="cellIs" dxfId="29" priority="95" stopIfTrue="1" operator="equal">
      <formula>0</formula>
    </cfRule>
  </conditionalFormatting>
  <conditionalFormatting sqref="F8:F37 F43:F45">
    <cfRule type="cellIs" dxfId="28" priority="64" stopIfTrue="1" operator="equal">
      <formula>0</formula>
    </cfRule>
    <cfRule type="cellIs" dxfId="27" priority="96" stopIfTrue="1" operator="greaterThan">
      <formula>0</formula>
    </cfRule>
    <cfRule type="cellIs" dxfId="26" priority="97" operator="equal">
      <formula>0</formula>
    </cfRule>
    <cfRule type="cellIs" dxfId="25" priority="98" stopIfTrue="1" operator="lessThan">
      <formula>0</formula>
    </cfRule>
  </conditionalFormatting>
  <conditionalFormatting sqref="G8:AD45">
    <cfRule type="cellIs" dxfId="24" priority="1" stopIfTrue="1" operator="equal">
      <formula>0</formula>
    </cfRule>
  </conditionalFormatting>
  <conditionalFormatting sqref="AJ49">
    <cfRule type="cellIs" dxfId="23" priority="86" stopIfTrue="1" operator="equal">
      <formula>0</formula>
    </cfRule>
  </conditionalFormatting>
  <conditionalFormatting sqref="AK48:AL48">
    <cfRule type="cellIs" dxfId="22" priority="91" stopIfTrue="1" operator="equal">
      <formula>0</formula>
    </cfRule>
  </conditionalFormatting>
  <conditionalFormatting sqref="AM49">
    <cfRule type="cellIs" dxfId="21" priority="85" stopIfTrue="1" operator="equal">
      <formula>0</formula>
    </cfRule>
  </conditionalFormatting>
  <conditionalFormatting sqref="AN48:AO48">
    <cfRule type="cellIs" dxfId="20" priority="90" stopIfTrue="1" operator="equal">
      <formula>0</formula>
    </cfRule>
  </conditionalFormatting>
  <conditionalFormatting sqref="AP49">
    <cfRule type="cellIs" dxfId="19" priority="84" stopIfTrue="1" operator="equal">
      <formula>0</formula>
    </cfRule>
  </conditionalFormatting>
  <conditionalFormatting sqref="AQ48:AR48">
    <cfRule type="cellIs" dxfId="18" priority="89" stopIfTrue="1" operator="equal">
      <formula>0</formula>
    </cfRule>
  </conditionalFormatting>
  <conditionalFormatting sqref="AS49">
    <cfRule type="cellIs" dxfId="17" priority="83" stopIfTrue="1" operator="equal">
      <formula>0</formula>
    </cfRule>
  </conditionalFormatting>
  <conditionalFormatting sqref="AT48:AU48">
    <cfRule type="cellIs" dxfId="16" priority="88" stopIfTrue="1" operator="equal">
      <formula>0</formula>
    </cfRule>
  </conditionalFormatting>
  <conditionalFormatting sqref="AV49">
    <cfRule type="cellIs" dxfId="15" priority="82" stopIfTrue="1" operator="equal">
      <formula>0</formula>
    </cfRule>
  </conditionalFormatting>
  <conditionalFormatting sqref="AW48:AX48 AZ48:BA48 BC48:BD48 BF48:BG48">
    <cfRule type="cellIs" dxfId="14" priority="87" stopIfTrue="1" operator="equal">
      <formula>0</formula>
    </cfRule>
  </conditionalFormatting>
  <conditionalFormatting sqref="BI48:BJ48">
    <cfRule type="cellIs" dxfId="13" priority="71" stopIfTrue="1" operator="equal">
      <formula>0</formula>
    </cfRule>
  </conditionalFormatting>
  <conditionalFormatting sqref="BL48:BM48">
    <cfRule type="cellIs" dxfId="12" priority="65" stopIfTrue="1" operator="equal">
      <formula>0</formula>
    </cfRule>
  </conditionalFormatting>
  <printOptions horizontalCentered="1" verticalCentered="1"/>
  <pageMargins left="0.59055118110236227" right="0" top="0.35433070866141736" bottom="0.39370078740157483" header="0" footer="0"/>
  <pageSetup paperSize="9" scale="65" orientation="landscape" r:id="rId1"/>
  <headerFooter>
    <oddHeader>&amp;C&amp;"Arial,Negrito"&amp;14&amp;KFF0000R E S E R V A D O</oddHeader>
    <oddFooter>&amp;C&amp;"Arial,Negrito"&amp;14&amp;KFF0000R E S E R V A D O</oddFooter>
  </headerFooter>
  <rowBreaks count="1" manualBreakCount="1">
    <brk id="48" max="29" man="1"/>
  </rowBreaks>
  <ignoredErrors>
    <ignoredError sqref="F51:F52 G45:H45 G11:H15 G46:G52 F46:F49 F56:F70 G56:G70 F54 G54" formula="1"/>
    <ignoredError sqref="G44:H44 G16:H17 G18:H31 G36:H43 G33:H35" evalError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73"/>
  <sheetViews>
    <sheetView showGridLines="0" view="pageBreakPreview" zoomScale="90" zoomScaleSheetLayoutView="90" workbookViewId="0">
      <selection activeCell="O17" sqref="O17"/>
    </sheetView>
  </sheetViews>
  <sheetFormatPr defaultColWidth="9.15234375" defaultRowHeight="12.45" x14ac:dyDescent="0.3"/>
  <cols>
    <col min="1" max="1" width="11.69140625" style="9" customWidth="1"/>
    <col min="2" max="2" width="29.3828125" style="9" customWidth="1"/>
    <col min="3" max="4" width="11.15234375" style="9" customWidth="1"/>
    <col min="5" max="5" width="11.15234375" style="12" customWidth="1"/>
    <col min="6" max="7" width="11.15234375" style="9" customWidth="1"/>
    <col min="8" max="11" width="9.3046875" style="9" customWidth="1"/>
    <col min="12" max="14" width="6.15234375" style="9" customWidth="1"/>
    <col min="15" max="15" width="5.53515625" style="9" customWidth="1"/>
    <col min="16" max="16" width="6.3828125" style="9" customWidth="1"/>
    <col min="17" max="17" width="5.53515625" style="9" customWidth="1"/>
    <col min="18" max="18" width="6.3828125" style="9" customWidth="1"/>
    <col min="19" max="19" width="5.53515625" style="9" customWidth="1"/>
    <col min="20" max="20" width="6.3828125" style="9" customWidth="1"/>
    <col min="21" max="23" width="5.53515625" style="9" customWidth="1"/>
    <col min="24" max="24" width="5.69140625" style="9" customWidth="1"/>
    <col min="25" max="25" width="6.3046875" style="9" customWidth="1"/>
    <col min="26" max="26" width="5.69140625" style="9" customWidth="1"/>
    <col min="27" max="27" width="7.3046875" style="9" customWidth="1"/>
    <col min="28" max="29" width="5.69140625" style="8" customWidth="1"/>
    <col min="30" max="30" width="6.3828125" style="8" customWidth="1"/>
    <col min="31" max="31" width="5.69140625" style="8" customWidth="1"/>
    <col min="32" max="32" width="5.69140625" style="9" customWidth="1"/>
    <col min="33" max="33" width="6.15234375" style="9" customWidth="1"/>
    <col min="34" max="34" width="5.69140625" style="9" customWidth="1"/>
    <col min="35" max="35" width="7.15234375" style="9" customWidth="1"/>
    <col min="36" max="41" width="5.69140625" style="9" customWidth="1"/>
    <col min="42" max="16384" width="9.15234375" style="9"/>
  </cols>
  <sheetData>
    <row r="1" spans="1:31" s="18" customFormat="1" ht="11.6" x14ac:dyDescent="0.3">
      <c r="A1" s="298" t="s">
        <v>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B1" s="19"/>
      <c r="AC1" s="19"/>
      <c r="AD1" s="19"/>
      <c r="AE1" s="19"/>
    </row>
    <row r="2" spans="1:31" s="18" customFormat="1" ht="11.6" x14ac:dyDescent="0.3">
      <c r="A2" s="298" t="s">
        <v>88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B2" s="19"/>
      <c r="AC2" s="19"/>
      <c r="AD2" s="19"/>
      <c r="AE2" s="19"/>
    </row>
    <row r="3" spans="1:31" ht="15.45" x14ac:dyDescent="0.3">
      <c r="A3" s="299" t="s">
        <v>36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31" ht="15.45" x14ac:dyDescent="0.3">
      <c r="A4" s="300" t="s">
        <v>105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42"/>
      <c r="M4" s="42"/>
      <c r="N4" s="42"/>
      <c r="O4" s="42"/>
      <c r="P4" s="42"/>
      <c r="Q4" s="42"/>
      <c r="R4" s="42"/>
      <c r="S4" s="42"/>
      <c r="T4" s="42"/>
      <c r="U4" s="37"/>
      <c r="V4" s="37"/>
      <c r="W4" s="37"/>
      <c r="X4" s="37"/>
      <c r="Y4" s="37"/>
      <c r="Z4" s="37"/>
    </row>
    <row r="5" spans="1:31" ht="15.45" x14ac:dyDescent="0.3">
      <c r="A5" s="39"/>
      <c r="B5" s="39"/>
      <c r="C5" s="39"/>
      <c r="D5" s="39"/>
      <c r="H5" s="326" t="s">
        <v>89</v>
      </c>
      <c r="I5" s="327"/>
      <c r="J5" s="327"/>
      <c r="K5" s="327"/>
      <c r="L5" s="39"/>
      <c r="M5" s="39"/>
      <c r="N5" s="39"/>
      <c r="O5" s="39"/>
      <c r="P5" s="39"/>
      <c r="Q5" s="39"/>
      <c r="R5" s="39"/>
      <c r="S5" s="39"/>
      <c r="T5" s="39"/>
      <c r="U5" s="37"/>
      <c r="V5" s="37"/>
      <c r="W5" s="37"/>
      <c r="X5" s="37"/>
      <c r="Y5" s="37"/>
      <c r="Z5" s="37"/>
    </row>
    <row r="6" spans="1:31" ht="18" customHeight="1" x14ac:dyDescent="0.3">
      <c r="A6" s="318" t="s">
        <v>59</v>
      </c>
      <c r="B6" s="296" t="s">
        <v>0</v>
      </c>
      <c r="C6" s="292" t="s">
        <v>104</v>
      </c>
      <c r="D6" s="321"/>
      <c r="E6" s="321"/>
      <c r="F6" s="321"/>
      <c r="G6" s="322"/>
      <c r="H6" s="324" t="s">
        <v>103</v>
      </c>
      <c r="I6" s="325"/>
      <c r="J6" s="325"/>
      <c r="K6" s="325"/>
      <c r="L6" s="323"/>
      <c r="M6" s="323"/>
      <c r="AB6" s="9"/>
      <c r="AC6" s="9"/>
      <c r="AD6" s="9"/>
      <c r="AE6" s="9"/>
    </row>
    <row r="7" spans="1:31" ht="18" customHeight="1" x14ac:dyDescent="0.3">
      <c r="A7" s="319"/>
      <c r="B7" s="297"/>
      <c r="C7" s="177">
        <v>2016</v>
      </c>
      <c r="D7" s="177">
        <v>2017</v>
      </c>
      <c r="E7" s="177">
        <v>2018</v>
      </c>
      <c r="F7" s="178">
        <v>2019</v>
      </c>
      <c r="G7" s="179">
        <v>2020</v>
      </c>
      <c r="H7" s="133">
        <v>2016</v>
      </c>
      <c r="I7" s="133">
        <v>2017</v>
      </c>
      <c r="J7" s="134">
        <v>2018</v>
      </c>
      <c r="K7" s="134">
        <v>2019</v>
      </c>
      <c r="L7" s="2"/>
      <c r="M7" s="128"/>
      <c r="AB7" s="9"/>
      <c r="AC7" s="9"/>
      <c r="AD7" s="9"/>
      <c r="AE7" s="9"/>
    </row>
    <row r="8" spans="1:31" ht="17.149999999999999" customHeight="1" x14ac:dyDescent="0.3">
      <c r="A8" s="320" t="s">
        <v>63</v>
      </c>
      <c r="B8" s="158" t="s">
        <v>3</v>
      </c>
      <c r="C8" s="180">
        <f>'[2]DADOS 2016'!$W$1352</f>
        <v>441</v>
      </c>
      <c r="D8" s="181">
        <f>'[2]DADOS 2017'!$W$1352</f>
        <v>351</v>
      </c>
      <c r="E8" s="180">
        <f>'[2]DADOS 2018 (fato)'!$W$1352</f>
        <v>326</v>
      </c>
      <c r="F8" s="181">
        <f>'[2]DADOS 2019 (fato)'!$W$1438</f>
        <v>297</v>
      </c>
      <c r="G8" s="182">
        <f>'[2]DADOS 2020 (fato)'!$W$1438</f>
        <v>270</v>
      </c>
      <c r="H8" s="135">
        <f>IFERROR(IF(G8&gt;=30,G8/C8-1,""),"")</f>
        <v>-0.38775510204081631</v>
      </c>
      <c r="I8" s="136">
        <f>IFERROR(IF(G8&gt;=30,G8/D8-1,""),"")</f>
        <v>-0.23076923076923073</v>
      </c>
      <c r="J8" s="137">
        <f>IFERROR(IF(G8&gt;=30,G8/E8-1,""),"")</f>
        <v>-0.17177914110429449</v>
      </c>
      <c r="K8" s="137">
        <f>IFERROR(IF(G8&gt;=30,G8/F8-1,""),"")</f>
        <v>-9.0909090909090939E-2</v>
      </c>
      <c r="L8" s="10"/>
      <c r="M8" s="129"/>
      <c r="AB8" s="9"/>
      <c r="AC8" s="9"/>
      <c r="AD8" s="9"/>
      <c r="AE8" s="9"/>
    </row>
    <row r="9" spans="1:31" ht="17.149999999999999" customHeight="1" x14ac:dyDescent="0.3">
      <c r="A9" s="314"/>
      <c r="B9" s="159" t="s">
        <v>4</v>
      </c>
      <c r="C9" s="183">
        <f>'[2]DADOS 2016'!$W$1353</f>
        <v>688</v>
      </c>
      <c r="D9" s="184">
        <f>'[2]DADOS 2017'!$W$1353</f>
        <v>696</v>
      </c>
      <c r="E9" s="183">
        <f>'[2]DADOS 2018 (fato)'!$W$1353</f>
        <v>635</v>
      </c>
      <c r="F9" s="184">
        <f>'[2]DADOS 2019 (fato)'!$W$1439</f>
        <v>645</v>
      </c>
      <c r="G9" s="185">
        <f>'[2]DADOS 2020 (fato)'!$W$1439</f>
        <v>558</v>
      </c>
      <c r="H9" s="138">
        <f t="shared" ref="H9:H45" si="0">IFERROR(IF(G9&gt;=30,G9/C9-1,""),"")</f>
        <v>-0.18895348837209303</v>
      </c>
      <c r="I9" s="139">
        <f t="shared" ref="I9:I45" si="1">IFERROR(IF(G9&gt;=30,G9/D9-1,""),"")</f>
        <v>-0.19827586206896552</v>
      </c>
      <c r="J9" s="140">
        <f t="shared" ref="J9:J45" si="2">IFERROR(IF(G9&gt;=30,G9/E9-1,""),"")</f>
        <v>-0.12125984251968502</v>
      </c>
      <c r="K9" s="140">
        <f t="shared" ref="K9:K45" si="3">IFERROR(IF(G9&gt;=30,G9/F9-1,""),"")</f>
        <v>-0.1348837209302326</v>
      </c>
      <c r="L9" s="10"/>
      <c r="M9" s="129"/>
      <c r="AB9" s="9"/>
      <c r="AC9" s="9"/>
      <c r="AD9" s="9"/>
      <c r="AE9" s="9"/>
    </row>
    <row r="10" spans="1:31" ht="17.149999999999999" customHeight="1" thickBot="1" x14ac:dyDescent="0.35">
      <c r="A10" s="315"/>
      <c r="B10" s="67" t="s">
        <v>70</v>
      </c>
      <c r="C10" s="186">
        <f>'[2]DADOS 2016'!$W$1354</f>
        <v>8695</v>
      </c>
      <c r="D10" s="187">
        <f>'[2]DADOS 2017'!$W$1354</f>
        <v>8772</v>
      </c>
      <c r="E10" s="186">
        <f>'[2]DADOS 2018 (fato)'!$W$1354</f>
        <v>8801</v>
      </c>
      <c r="F10" s="187">
        <f>'[2]DADOS 2019 (fato)'!$W$1440</f>
        <v>9009</v>
      </c>
      <c r="G10" s="188">
        <f>'[2]DADOS 2020 (fato)'!$W$1440</f>
        <v>8270</v>
      </c>
      <c r="H10" s="141">
        <f t="shared" si="0"/>
        <v>-4.8878665899942497E-2</v>
      </c>
      <c r="I10" s="142">
        <f t="shared" si="1"/>
        <v>-5.7227542179662527E-2</v>
      </c>
      <c r="J10" s="143">
        <f t="shared" si="2"/>
        <v>-6.033405294852856E-2</v>
      </c>
      <c r="K10" s="143">
        <f t="shared" si="3"/>
        <v>-8.202908202908199E-2</v>
      </c>
      <c r="L10" s="10"/>
      <c r="M10" s="129"/>
      <c r="AB10" s="9"/>
      <c r="AC10" s="9"/>
      <c r="AD10" s="9"/>
      <c r="AE10" s="9"/>
    </row>
    <row r="11" spans="1:31" s="8" customFormat="1" ht="18" customHeight="1" thickTop="1" x14ac:dyDescent="0.3">
      <c r="A11" s="310" t="s">
        <v>67</v>
      </c>
      <c r="B11" s="311"/>
      <c r="C11" s="189">
        <f t="shared" ref="C11" si="4">SUM(C8:C10)</f>
        <v>9824</v>
      </c>
      <c r="D11" s="190">
        <f t="shared" ref="D11" si="5">SUM(D8:D10)</f>
        <v>9819</v>
      </c>
      <c r="E11" s="189">
        <f t="shared" ref="E11:G11" si="6">SUM(E8:E10)</f>
        <v>9762</v>
      </c>
      <c r="F11" s="190">
        <f t="shared" ref="F11" si="7">SUM(F8:F10)</f>
        <v>9951</v>
      </c>
      <c r="G11" s="191">
        <f t="shared" si="6"/>
        <v>9098</v>
      </c>
      <c r="H11" s="144">
        <f t="shared" si="0"/>
        <v>-7.3900651465798051E-2</v>
      </c>
      <c r="I11" s="96">
        <f t="shared" si="1"/>
        <v>-7.3429066096343809E-2</v>
      </c>
      <c r="J11" s="145">
        <f t="shared" si="2"/>
        <v>-6.8018848596599013E-2</v>
      </c>
      <c r="K11" s="145">
        <f t="shared" si="3"/>
        <v>-8.5720028137875603E-2</v>
      </c>
      <c r="L11" s="2"/>
      <c r="M11" s="128"/>
      <c r="N11" s="9"/>
    </row>
    <row r="12" spans="1:31" ht="17.149999999999999" customHeight="1" x14ac:dyDescent="0.3">
      <c r="A12" s="303" t="s">
        <v>64</v>
      </c>
      <c r="B12" s="158" t="s">
        <v>5</v>
      </c>
      <c r="C12" s="180">
        <f>'[2]DADOS 2016'!$W$1355</f>
        <v>36</v>
      </c>
      <c r="D12" s="181">
        <f>'[2]DADOS 2017'!$W$1355</f>
        <v>27</v>
      </c>
      <c r="E12" s="180">
        <f>'[2]DADOS 2018 (fato)'!$W$1355</f>
        <v>20</v>
      </c>
      <c r="F12" s="181">
        <f>'[2]DADOS 2019 (fato)'!$W$1441</f>
        <v>18</v>
      </c>
      <c r="G12" s="182">
        <f>'[2]DADOS 2020 (fato)'!$W$1441</f>
        <v>23</v>
      </c>
      <c r="H12" s="135" t="str">
        <f t="shared" si="0"/>
        <v/>
      </c>
      <c r="I12" s="136" t="str">
        <f t="shared" si="1"/>
        <v/>
      </c>
      <c r="J12" s="137" t="str">
        <f t="shared" si="2"/>
        <v/>
      </c>
      <c r="K12" s="137" t="str">
        <f t="shared" si="3"/>
        <v/>
      </c>
      <c r="L12" s="10"/>
      <c r="M12" s="129"/>
      <c r="AB12" s="9"/>
      <c r="AC12" s="9"/>
      <c r="AD12" s="9"/>
      <c r="AE12" s="9"/>
    </row>
    <row r="13" spans="1:31" ht="17.149999999999999" customHeight="1" x14ac:dyDescent="0.3">
      <c r="A13" s="304"/>
      <c r="B13" s="159" t="s">
        <v>6</v>
      </c>
      <c r="C13" s="183">
        <f>'[2]DADOS 2016'!$W$1356</f>
        <v>188</v>
      </c>
      <c r="D13" s="184">
        <f>'[2]DADOS 2017'!$W$1356</f>
        <v>163</v>
      </c>
      <c r="E13" s="183">
        <f>'[2]DADOS 2018 (fato)'!$W$1356</f>
        <v>141</v>
      </c>
      <c r="F13" s="184">
        <f>'[2]DADOS 2019 (fato)'!$W$1442</f>
        <v>155</v>
      </c>
      <c r="G13" s="185">
        <f>'[2]DADOS 2020 (fato)'!$W$1442</f>
        <v>104</v>
      </c>
      <c r="H13" s="138">
        <f t="shared" si="0"/>
        <v>-0.44680851063829785</v>
      </c>
      <c r="I13" s="139">
        <f t="shared" si="1"/>
        <v>-0.3619631901840491</v>
      </c>
      <c r="J13" s="140">
        <f t="shared" si="2"/>
        <v>-0.26241134751773054</v>
      </c>
      <c r="K13" s="140">
        <f t="shared" si="3"/>
        <v>-0.32903225806451608</v>
      </c>
      <c r="L13" s="10"/>
      <c r="M13" s="129"/>
      <c r="AB13" s="9"/>
      <c r="AC13" s="9"/>
      <c r="AD13" s="9"/>
      <c r="AE13" s="9"/>
    </row>
    <row r="14" spans="1:31" ht="17.149999999999999" customHeight="1" x14ac:dyDescent="0.3">
      <c r="A14" s="304"/>
      <c r="B14" s="65" t="s">
        <v>44</v>
      </c>
      <c r="C14" s="183">
        <f>'[2]DADOS 2016'!$W$1357</f>
        <v>351</v>
      </c>
      <c r="D14" s="184">
        <f>'[2]DADOS 2017'!$W$1357</f>
        <v>395</v>
      </c>
      <c r="E14" s="183">
        <f>'[2]DADOS 2018 (fato)'!$W$1357</f>
        <v>403</v>
      </c>
      <c r="F14" s="184">
        <f>'[2]DADOS 2019 (fato)'!$W$1443</f>
        <v>407</v>
      </c>
      <c r="G14" s="185">
        <f>'[2]DADOS 2020 (fato)'!$W$1443</f>
        <v>211</v>
      </c>
      <c r="H14" s="138">
        <f t="shared" si="0"/>
        <v>-0.39886039886039881</v>
      </c>
      <c r="I14" s="139">
        <f t="shared" si="1"/>
        <v>-0.46582278481012662</v>
      </c>
      <c r="J14" s="140">
        <f t="shared" si="2"/>
        <v>-0.47642679900744422</v>
      </c>
      <c r="K14" s="140">
        <f t="shared" si="3"/>
        <v>-0.48157248157248156</v>
      </c>
      <c r="L14" s="10"/>
      <c r="M14" s="129"/>
      <c r="AB14" s="9"/>
      <c r="AC14" s="9"/>
      <c r="AD14" s="9"/>
      <c r="AE14" s="9"/>
    </row>
    <row r="15" spans="1:31" ht="17.149999999999999" customHeight="1" x14ac:dyDescent="0.3">
      <c r="A15" s="304"/>
      <c r="B15" s="65" t="s">
        <v>57</v>
      </c>
      <c r="C15" s="183">
        <f>'[2]DADOS 2016'!$W$1358</f>
        <v>5</v>
      </c>
      <c r="D15" s="184">
        <f>'[2]DADOS 2017'!$W$1358</f>
        <v>6</v>
      </c>
      <c r="E15" s="183">
        <f>'[2]DADOS 2018 (fato)'!$W$1358</f>
        <v>7</v>
      </c>
      <c r="F15" s="184">
        <f>'[2]DADOS 2019 (fato)'!$W$1444</f>
        <v>5</v>
      </c>
      <c r="G15" s="185">
        <f>'[2]DADOS 2020 (fato)'!$W$1444</f>
        <v>7</v>
      </c>
      <c r="H15" s="138" t="str">
        <f t="shared" si="0"/>
        <v/>
      </c>
      <c r="I15" s="139" t="str">
        <f t="shared" si="1"/>
        <v/>
      </c>
      <c r="J15" s="140" t="str">
        <f t="shared" si="2"/>
        <v/>
      </c>
      <c r="K15" s="140" t="str">
        <f t="shared" si="3"/>
        <v/>
      </c>
      <c r="L15" s="10"/>
      <c r="M15" s="129"/>
      <c r="AB15" s="9"/>
      <c r="AC15" s="9"/>
      <c r="AD15" s="9"/>
      <c r="AE15" s="9"/>
    </row>
    <row r="16" spans="1:31" ht="17.149999999999999" customHeight="1" x14ac:dyDescent="0.3">
      <c r="A16" s="304"/>
      <c r="B16" s="65" t="s">
        <v>7</v>
      </c>
      <c r="C16" s="183">
        <f>'[2]DADOS 2016'!$W$1359</f>
        <v>41</v>
      </c>
      <c r="D16" s="184">
        <f>'[2]DADOS 2017'!$W$1359</f>
        <v>60</v>
      </c>
      <c r="E16" s="183">
        <f>'[2]DADOS 2018 (fato)'!$W$1359</f>
        <v>50</v>
      </c>
      <c r="F16" s="184">
        <f>'[2]DADOS 2019 (fato)'!$W$1445</f>
        <v>27</v>
      </c>
      <c r="G16" s="185">
        <f>'[2]DADOS 2020 (fato)'!$W$1445</f>
        <v>26</v>
      </c>
      <c r="H16" s="138" t="str">
        <f t="shared" si="0"/>
        <v/>
      </c>
      <c r="I16" s="139" t="str">
        <f t="shared" si="1"/>
        <v/>
      </c>
      <c r="J16" s="140" t="str">
        <f t="shared" si="2"/>
        <v/>
      </c>
      <c r="K16" s="140" t="str">
        <f t="shared" si="3"/>
        <v/>
      </c>
      <c r="L16" s="10"/>
      <c r="M16" s="129"/>
      <c r="AB16" s="9"/>
      <c r="AC16" s="9"/>
      <c r="AD16" s="9"/>
      <c r="AE16" s="9"/>
    </row>
    <row r="17" spans="1:31" ht="17.149999999999999" customHeight="1" x14ac:dyDescent="0.3">
      <c r="A17" s="304"/>
      <c r="B17" s="159" t="s">
        <v>8</v>
      </c>
      <c r="C17" s="183">
        <f>'[2]DADOS 2016'!$W$1360</f>
        <v>2010</v>
      </c>
      <c r="D17" s="184">
        <f>'[2]DADOS 2017'!$W$1360</f>
        <v>2068</v>
      </c>
      <c r="E17" s="183">
        <f>'[2]DADOS 2018 (fato)'!$W$1360</f>
        <v>1292</v>
      </c>
      <c r="F17" s="184">
        <f>'[2]DADOS 2019 (fato)'!$W$1446</f>
        <v>1217</v>
      </c>
      <c r="G17" s="185">
        <f>'[2]DADOS 2020 (fato)'!$W$1446</f>
        <v>769</v>
      </c>
      <c r="H17" s="138">
        <f t="shared" si="0"/>
        <v>-0.61741293532338304</v>
      </c>
      <c r="I17" s="139">
        <f t="shared" si="1"/>
        <v>-0.62814313346228245</v>
      </c>
      <c r="J17" s="140">
        <f t="shared" si="2"/>
        <v>-0.40479876160990713</v>
      </c>
      <c r="K17" s="140">
        <f t="shared" si="3"/>
        <v>-0.36811832374691866</v>
      </c>
      <c r="L17" s="10"/>
      <c r="M17" s="129"/>
      <c r="AB17" s="9"/>
      <c r="AC17" s="9"/>
      <c r="AD17" s="9"/>
      <c r="AE17" s="9"/>
    </row>
    <row r="18" spans="1:31" ht="17.149999999999999" customHeight="1" x14ac:dyDescent="0.3">
      <c r="A18" s="304"/>
      <c r="B18" s="65" t="s">
        <v>9</v>
      </c>
      <c r="C18" s="183">
        <f>'[2]DADOS 2016'!$W$1362</f>
        <v>4</v>
      </c>
      <c r="D18" s="184">
        <f>'[2]DADOS 2017'!$W$1362</f>
        <v>0</v>
      </c>
      <c r="E18" s="183">
        <f>'[2]DADOS 2018 (fato)'!$W$1362</f>
        <v>2</v>
      </c>
      <c r="F18" s="184">
        <f>'[2]DADOS 2019 (fato)'!$W$1448</f>
        <v>0</v>
      </c>
      <c r="G18" s="185">
        <f>'[2]DADOS 2020 (fato)'!$W$1448</f>
        <v>0</v>
      </c>
      <c r="H18" s="138" t="str">
        <f t="shared" si="0"/>
        <v/>
      </c>
      <c r="I18" s="139" t="str">
        <f t="shared" si="1"/>
        <v/>
      </c>
      <c r="J18" s="140" t="str">
        <f t="shared" si="2"/>
        <v/>
      </c>
      <c r="K18" s="140" t="str">
        <f t="shared" si="3"/>
        <v/>
      </c>
      <c r="L18" s="10"/>
      <c r="M18" s="129"/>
      <c r="AB18" s="9"/>
      <c r="AC18" s="9"/>
      <c r="AD18" s="9"/>
      <c r="AE18" s="9"/>
    </row>
    <row r="19" spans="1:31" ht="17.149999999999999" customHeight="1" x14ac:dyDescent="0.3">
      <c r="A19" s="304"/>
      <c r="B19" s="159" t="s">
        <v>92</v>
      </c>
      <c r="C19" s="183">
        <f>'[2]DADOS 2016'!$W$1363</f>
        <v>9</v>
      </c>
      <c r="D19" s="184">
        <f>'[2]DADOS 2017'!$W$1363</f>
        <v>4</v>
      </c>
      <c r="E19" s="183">
        <f>'[2]DADOS 2018 (fato)'!$W$1363</f>
        <v>2</v>
      </c>
      <c r="F19" s="184">
        <f>'[2]DADOS 2019 (fato)'!$W$1449</f>
        <v>0</v>
      </c>
      <c r="G19" s="185">
        <f>'[2]DADOS 2020 (fato)'!$W$1449</f>
        <v>0</v>
      </c>
      <c r="H19" s="138" t="str">
        <f t="shared" si="0"/>
        <v/>
      </c>
      <c r="I19" s="139" t="str">
        <f t="shared" si="1"/>
        <v/>
      </c>
      <c r="J19" s="140" t="str">
        <f t="shared" si="2"/>
        <v/>
      </c>
      <c r="K19" s="140" t="str">
        <f t="shared" si="3"/>
        <v/>
      </c>
      <c r="L19" s="10"/>
      <c r="M19" s="129"/>
      <c r="AB19" s="9"/>
      <c r="AC19" s="9"/>
      <c r="AD19" s="9"/>
      <c r="AE19" s="9"/>
    </row>
    <row r="20" spans="1:31" ht="17.149999999999999" customHeight="1" x14ac:dyDescent="0.3">
      <c r="A20" s="304"/>
      <c r="B20" s="159" t="s">
        <v>91</v>
      </c>
      <c r="C20" s="183">
        <f>'[2]DADOS 2016'!$W$1364</f>
        <v>1760</v>
      </c>
      <c r="D20" s="184">
        <f>'[2]DADOS 2017'!$W$1364</f>
        <v>1350</v>
      </c>
      <c r="E20" s="183">
        <f>'[2]DADOS 2018 (fato)'!$W$1364</f>
        <v>1210</v>
      </c>
      <c r="F20" s="184">
        <f>'[2]DADOS 2019 (fato)'!$W$1450</f>
        <v>899</v>
      </c>
      <c r="G20" s="185">
        <f>'[2]DADOS 2020 (fato)'!$W$1450</f>
        <v>631</v>
      </c>
      <c r="H20" s="138">
        <f t="shared" si="0"/>
        <v>-0.64147727272727273</v>
      </c>
      <c r="I20" s="139">
        <f t="shared" si="1"/>
        <v>-0.53259259259259262</v>
      </c>
      <c r="J20" s="140">
        <f t="shared" si="2"/>
        <v>-0.47851239669421486</v>
      </c>
      <c r="K20" s="140">
        <f t="shared" si="3"/>
        <v>-0.29810901001112344</v>
      </c>
      <c r="L20" s="10"/>
      <c r="M20" s="129"/>
      <c r="AB20" s="9"/>
      <c r="AC20" s="9"/>
      <c r="AD20" s="9"/>
      <c r="AE20" s="9"/>
    </row>
    <row r="21" spans="1:31" ht="17.149999999999999" customHeight="1" x14ac:dyDescent="0.3">
      <c r="A21" s="304"/>
      <c r="B21" s="159" t="s">
        <v>10</v>
      </c>
      <c r="C21" s="183">
        <f>'[2]DADOS 2016'!$W$1365</f>
        <v>684</v>
      </c>
      <c r="D21" s="184">
        <f>'[2]DADOS 2017'!$W$1365</f>
        <v>651</v>
      </c>
      <c r="E21" s="183">
        <f>'[2]DADOS 2018 (fato)'!$W$1365</f>
        <v>474</v>
      </c>
      <c r="F21" s="184">
        <f>'[2]DADOS 2019 (fato)'!$W$1451</f>
        <v>337</v>
      </c>
      <c r="G21" s="185">
        <f>'[2]DADOS 2020 (fato)'!$W$1451</f>
        <v>291</v>
      </c>
      <c r="H21" s="138">
        <f t="shared" si="0"/>
        <v>-0.57456140350877194</v>
      </c>
      <c r="I21" s="139">
        <f t="shared" si="1"/>
        <v>-0.55299539170506917</v>
      </c>
      <c r="J21" s="140">
        <f t="shared" si="2"/>
        <v>-0.38607594936708856</v>
      </c>
      <c r="K21" s="140">
        <f t="shared" si="3"/>
        <v>-0.13649851632047483</v>
      </c>
      <c r="L21" s="10"/>
      <c r="M21" s="129"/>
      <c r="AB21" s="9"/>
      <c r="AC21" s="9"/>
      <c r="AD21" s="9"/>
      <c r="AE21" s="9"/>
    </row>
    <row r="22" spans="1:31" ht="17.149999999999999" customHeight="1" x14ac:dyDescent="0.3">
      <c r="A22" s="304"/>
      <c r="B22" s="65" t="s">
        <v>11</v>
      </c>
      <c r="C22" s="183">
        <f>'[2]DADOS 2016'!$W$1366</f>
        <v>3</v>
      </c>
      <c r="D22" s="184">
        <f>'[2]DADOS 2017'!$W$1366</f>
        <v>1</v>
      </c>
      <c r="E22" s="183">
        <f>'[2]DADOS 2018 (fato)'!$W$1366</f>
        <v>2</v>
      </c>
      <c r="F22" s="184">
        <f>'[2]DADOS 2019 (fato)'!$W$1452</f>
        <v>1</v>
      </c>
      <c r="G22" s="185">
        <f>'[2]DADOS 2020 (fato)'!$W$1452</f>
        <v>0</v>
      </c>
      <c r="H22" s="138" t="str">
        <f t="shared" si="0"/>
        <v/>
      </c>
      <c r="I22" s="139" t="str">
        <f t="shared" si="1"/>
        <v/>
      </c>
      <c r="J22" s="140" t="str">
        <f t="shared" si="2"/>
        <v/>
      </c>
      <c r="K22" s="140" t="str">
        <f t="shared" si="3"/>
        <v/>
      </c>
      <c r="L22" s="10"/>
      <c r="M22" s="129"/>
      <c r="AB22" s="9"/>
      <c r="AC22" s="9"/>
      <c r="AD22" s="9"/>
      <c r="AE22" s="9"/>
    </row>
    <row r="23" spans="1:31" ht="17.149999999999999" customHeight="1" x14ac:dyDescent="0.3">
      <c r="A23" s="304"/>
      <c r="B23" s="159" t="s">
        <v>93</v>
      </c>
      <c r="C23" s="183">
        <f>'[2]DADOS 2016'!$W$1367</f>
        <v>385</v>
      </c>
      <c r="D23" s="184">
        <f>'[2]DADOS 2017'!$W$1367</f>
        <v>252</v>
      </c>
      <c r="E23" s="183">
        <f>'[2]DADOS 2018 (fato)'!$W$1367</f>
        <v>171</v>
      </c>
      <c r="F23" s="184">
        <f>'[2]DADOS 2019 (fato)'!$W$1453</f>
        <v>135</v>
      </c>
      <c r="G23" s="185">
        <f>'[2]DADOS 2020 (fato)'!$W$1453</f>
        <v>79</v>
      </c>
      <c r="H23" s="138">
        <f t="shared" si="0"/>
        <v>-0.79480519480519485</v>
      </c>
      <c r="I23" s="139">
        <f t="shared" si="1"/>
        <v>-0.68650793650793651</v>
      </c>
      <c r="J23" s="140">
        <f t="shared" si="2"/>
        <v>-0.53801169590643272</v>
      </c>
      <c r="K23" s="140">
        <f t="shared" si="3"/>
        <v>-0.41481481481481486</v>
      </c>
      <c r="L23" s="10"/>
      <c r="M23" s="129"/>
      <c r="AB23" s="9"/>
      <c r="AC23" s="9"/>
      <c r="AD23" s="9"/>
      <c r="AE23" s="9"/>
    </row>
    <row r="24" spans="1:31" ht="17.149999999999999" customHeight="1" x14ac:dyDescent="0.3">
      <c r="A24" s="304"/>
      <c r="B24" s="159" t="s">
        <v>39</v>
      </c>
      <c r="C24" s="183">
        <f>'[2]DADOS 2016'!$W$1368</f>
        <v>29487</v>
      </c>
      <c r="D24" s="184">
        <f>'[2]DADOS 2017'!$W$1368</f>
        <v>28194</v>
      </c>
      <c r="E24" s="183">
        <f>'[2]DADOS 2018 (fato)'!$W$1368</f>
        <v>25064</v>
      </c>
      <c r="F24" s="184">
        <f>'[2]DADOS 2019 (fato)'!$W$1454</f>
        <v>22173</v>
      </c>
      <c r="G24" s="185">
        <f>'[2]DADOS 2020 (fato)'!$W$1454</f>
        <v>15418</v>
      </c>
      <c r="H24" s="138">
        <f t="shared" si="0"/>
        <v>-0.47712551293790484</v>
      </c>
      <c r="I24" s="139">
        <f t="shared" si="1"/>
        <v>-0.45314605944527209</v>
      </c>
      <c r="J24" s="140">
        <f t="shared" si="2"/>
        <v>-0.38485477178423233</v>
      </c>
      <c r="K24" s="140">
        <f t="shared" si="3"/>
        <v>-0.30464979930546154</v>
      </c>
      <c r="L24" s="10"/>
      <c r="M24" s="129"/>
      <c r="AB24" s="9"/>
      <c r="AC24" s="9"/>
      <c r="AD24" s="9"/>
      <c r="AE24" s="9"/>
    </row>
    <row r="25" spans="1:31" ht="17.149999999999999" customHeight="1" x14ac:dyDescent="0.3">
      <c r="A25" s="304"/>
      <c r="B25" s="160" t="s">
        <v>22</v>
      </c>
      <c r="C25" s="192">
        <f>'[2]DADOS 2016'!$W$1369</f>
        <v>4153</v>
      </c>
      <c r="D25" s="193">
        <f>'[2]DADOS 2017'!$W$1369</f>
        <v>3639</v>
      </c>
      <c r="E25" s="192">
        <f>'[2]DADOS 2018 (fato)'!$W$1369</f>
        <v>3119</v>
      </c>
      <c r="F25" s="193">
        <f>'[2]DADOS 2019 (fato)'!$W$1455</f>
        <v>2585</v>
      </c>
      <c r="G25" s="194">
        <f>'[2]DADOS 2020 (fato)'!$W$1455</f>
        <v>1707</v>
      </c>
      <c r="H25" s="146">
        <f t="shared" si="0"/>
        <v>-0.58897182759450994</v>
      </c>
      <c r="I25" s="147">
        <f t="shared" si="1"/>
        <v>-0.5309150865622424</v>
      </c>
      <c r="J25" s="148">
        <f t="shared" si="2"/>
        <v>-0.45270920166720108</v>
      </c>
      <c r="K25" s="148">
        <f t="shared" si="3"/>
        <v>-0.33965183752417794</v>
      </c>
      <c r="L25" s="10"/>
      <c r="M25" s="129"/>
      <c r="AB25" s="9"/>
      <c r="AC25" s="9"/>
      <c r="AD25" s="9"/>
      <c r="AE25" s="9"/>
    </row>
    <row r="26" spans="1:31" ht="17.149999999999999" customHeight="1" x14ac:dyDescent="0.3">
      <c r="A26" s="304"/>
      <c r="B26" s="68" t="s">
        <v>28</v>
      </c>
      <c r="C26" s="195">
        <f t="shared" ref="C26" si="8">SUM(C12:C25)</f>
        <v>39116</v>
      </c>
      <c r="D26" s="196">
        <f t="shared" ref="D26" si="9">SUM(D12:D25)</f>
        <v>36810</v>
      </c>
      <c r="E26" s="195">
        <f t="shared" ref="E26:G26" si="10">SUM(E12:E25)</f>
        <v>31957</v>
      </c>
      <c r="F26" s="196">
        <f t="shared" ref="F26" si="11">SUM(F12:F25)</f>
        <v>27959</v>
      </c>
      <c r="G26" s="197">
        <f t="shared" si="10"/>
        <v>19266</v>
      </c>
      <c r="H26" s="149">
        <f t="shared" si="0"/>
        <v>-0.50746497596891293</v>
      </c>
      <c r="I26" s="150">
        <f t="shared" si="1"/>
        <v>-0.47660961695191528</v>
      </c>
      <c r="J26" s="151">
        <f t="shared" si="2"/>
        <v>-0.39712738993021868</v>
      </c>
      <c r="K26" s="151">
        <f t="shared" si="3"/>
        <v>-0.31091956078543581</v>
      </c>
      <c r="L26" s="2"/>
      <c r="M26" s="128"/>
      <c r="AB26" s="9"/>
      <c r="AC26" s="9"/>
      <c r="AD26" s="9"/>
      <c r="AE26" s="9"/>
    </row>
    <row r="27" spans="1:31" ht="17.149999999999999" customHeight="1" x14ac:dyDescent="0.3">
      <c r="A27" s="304"/>
      <c r="B27" s="69" t="s">
        <v>21</v>
      </c>
      <c r="C27" s="180">
        <f>'[2]DADOS 2016'!$W$1370</f>
        <v>5335</v>
      </c>
      <c r="D27" s="181">
        <f>'[2]DADOS 2017'!$W$1370</f>
        <v>4412</v>
      </c>
      <c r="E27" s="180">
        <f>'[2]DADOS 2018 (fato)'!$W$1370</f>
        <v>4020</v>
      </c>
      <c r="F27" s="181">
        <f>'[2]DADOS 2019 (fato)'!$W$1456</f>
        <v>3821</v>
      </c>
      <c r="G27" s="182">
        <f>'[2]DADOS 2020 (fato)'!$W$1456</f>
        <v>3294</v>
      </c>
      <c r="H27" s="135">
        <f t="shared" si="0"/>
        <v>-0.38256794751640111</v>
      </c>
      <c r="I27" s="136">
        <f t="shared" si="1"/>
        <v>-0.25339981867633721</v>
      </c>
      <c r="J27" s="137">
        <f t="shared" si="2"/>
        <v>-0.18059701492537317</v>
      </c>
      <c r="K27" s="137">
        <f t="shared" si="3"/>
        <v>-0.13792200994504056</v>
      </c>
      <c r="L27" s="10"/>
      <c r="M27" s="129"/>
      <c r="AB27" s="9"/>
      <c r="AC27" s="9"/>
      <c r="AD27" s="9"/>
      <c r="AE27" s="9"/>
    </row>
    <row r="28" spans="1:31" ht="17.149999999999999" customHeight="1" x14ac:dyDescent="0.3">
      <c r="A28" s="304"/>
      <c r="B28" s="65" t="s">
        <v>12</v>
      </c>
      <c r="C28" s="183">
        <f>'[2]DADOS 2016'!$W$1371</f>
        <v>6259</v>
      </c>
      <c r="D28" s="184">
        <f>'[2]DADOS 2017'!$W$1371</f>
        <v>6181</v>
      </c>
      <c r="E28" s="183">
        <f>'[2]DADOS 2018 (fato)'!$W$1371</f>
        <v>4899</v>
      </c>
      <c r="F28" s="184">
        <f>'[2]DADOS 2019 (fato)'!$W$1457</f>
        <v>4515</v>
      </c>
      <c r="G28" s="185">
        <f>'[2]DADOS 2020 (fato)'!$W$1457</f>
        <v>3709</v>
      </c>
      <c r="H28" s="138">
        <f t="shared" si="0"/>
        <v>-0.40741332481227033</v>
      </c>
      <c r="I28" s="139">
        <f t="shared" si="1"/>
        <v>-0.39993528555249958</v>
      </c>
      <c r="J28" s="140">
        <f t="shared" si="2"/>
        <v>-0.24290671565625643</v>
      </c>
      <c r="K28" s="140">
        <f t="shared" si="3"/>
        <v>-0.17851605758582501</v>
      </c>
      <c r="L28" s="10"/>
      <c r="M28" s="129"/>
      <c r="AB28" s="9"/>
      <c r="AC28" s="9"/>
      <c r="AD28" s="9"/>
      <c r="AE28" s="9"/>
    </row>
    <row r="29" spans="1:31" ht="17.149999999999999" customHeight="1" x14ac:dyDescent="0.3">
      <c r="A29" s="304"/>
      <c r="B29" s="65" t="s">
        <v>20</v>
      </c>
      <c r="C29" s="183">
        <f>'[2]DADOS 2016'!$W$1372</f>
        <v>3065</v>
      </c>
      <c r="D29" s="184">
        <f>'[2]DADOS 2017'!$W$1372</f>
        <v>3395</v>
      </c>
      <c r="E29" s="183">
        <f>'[2]DADOS 2018 (fato)'!$W$1372</f>
        <v>2894</v>
      </c>
      <c r="F29" s="184">
        <f>'[2]DADOS 2019 (fato)'!$W$1458</f>
        <v>2650</v>
      </c>
      <c r="G29" s="185">
        <f>'[2]DADOS 2020 (fato)'!$W$1458</f>
        <v>2590</v>
      </c>
      <c r="H29" s="138">
        <f t="shared" si="0"/>
        <v>-0.15497553017944532</v>
      </c>
      <c r="I29" s="139">
        <f t="shared" si="1"/>
        <v>-0.23711340206185572</v>
      </c>
      <c r="J29" s="140">
        <f t="shared" si="2"/>
        <v>-0.10504492052522463</v>
      </c>
      <c r="K29" s="140">
        <f t="shared" si="3"/>
        <v>-2.2641509433962259E-2</v>
      </c>
      <c r="L29" s="10"/>
      <c r="M29" s="129"/>
      <c r="Y29" s="165" t="s">
        <v>94</v>
      </c>
      <c r="AB29" s="9"/>
      <c r="AC29" s="9"/>
      <c r="AD29" s="9"/>
      <c r="AE29" s="9"/>
    </row>
    <row r="30" spans="1:31" ht="17.149999999999999" customHeight="1" x14ac:dyDescent="0.3">
      <c r="A30" s="304"/>
      <c r="B30" s="159" t="s">
        <v>19</v>
      </c>
      <c r="C30" s="183">
        <f>'[2]DADOS 2016'!$W$1373</f>
        <v>10025</v>
      </c>
      <c r="D30" s="184">
        <f>'[2]DADOS 2017'!$W$1373</f>
        <v>9310</v>
      </c>
      <c r="E30" s="183">
        <f>'[2]DADOS 2018 (fato)'!$W$1373</f>
        <v>8055</v>
      </c>
      <c r="F30" s="184">
        <f>'[2]DADOS 2019 (fato)'!$W$1459</f>
        <v>6716</v>
      </c>
      <c r="G30" s="185">
        <f>'[2]DADOS 2020 (fato)'!$W$1459</f>
        <v>5094</v>
      </c>
      <c r="H30" s="138">
        <f t="shared" si="0"/>
        <v>-0.49187032418952614</v>
      </c>
      <c r="I30" s="139">
        <f t="shared" si="1"/>
        <v>-0.45284640171858215</v>
      </c>
      <c r="J30" s="140">
        <f t="shared" si="2"/>
        <v>-0.36759776536312849</v>
      </c>
      <c r="K30" s="140">
        <f t="shared" si="3"/>
        <v>-0.24151280524121499</v>
      </c>
      <c r="L30" s="10"/>
      <c r="M30" s="129"/>
      <c r="AB30" s="9"/>
      <c r="AC30" s="9"/>
      <c r="AD30" s="9"/>
      <c r="AE30" s="9"/>
    </row>
    <row r="31" spans="1:31" ht="17.149999999999999" customHeight="1" x14ac:dyDescent="0.3">
      <c r="A31" s="304"/>
      <c r="B31" s="65" t="s">
        <v>43</v>
      </c>
      <c r="C31" s="192">
        <f>'[2]DADOS 2016'!$W$1374</f>
        <v>2319</v>
      </c>
      <c r="D31" s="193">
        <f>'[2]DADOS 2017'!$W$1374</f>
        <v>2439</v>
      </c>
      <c r="E31" s="192">
        <f>'[2]DADOS 2018 (fato)'!$W$1374</f>
        <v>2293</v>
      </c>
      <c r="F31" s="193">
        <f>'[2]DADOS 2019 (fato)'!$W$1460</f>
        <v>2515</v>
      </c>
      <c r="G31" s="194">
        <f>'[2]DADOS 2020 (fato)'!$W$1460</f>
        <v>1390</v>
      </c>
      <c r="H31" s="146">
        <f t="shared" si="0"/>
        <v>-0.40060370849504101</v>
      </c>
      <c r="I31" s="147">
        <f t="shared" si="1"/>
        <v>-0.43009430094300938</v>
      </c>
      <c r="J31" s="148">
        <f t="shared" si="2"/>
        <v>-0.39380723942433493</v>
      </c>
      <c r="K31" s="148">
        <f t="shared" si="3"/>
        <v>-0.44731610337972172</v>
      </c>
      <c r="L31" s="10"/>
      <c r="M31" s="129"/>
      <c r="AB31" s="9"/>
      <c r="AC31" s="9"/>
      <c r="AD31" s="9"/>
      <c r="AE31" s="9"/>
    </row>
    <row r="32" spans="1:31" ht="17.149999999999999" customHeight="1" thickBot="1" x14ac:dyDescent="0.35">
      <c r="A32" s="305"/>
      <c r="B32" s="68" t="s">
        <v>29</v>
      </c>
      <c r="C32" s="195">
        <f t="shared" ref="C32" si="12">SUM(C27:C31)</f>
        <v>27003</v>
      </c>
      <c r="D32" s="196">
        <f t="shared" ref="D32" si="13">SUM(D27:D31)</f>
        <v>25737</v>
      </c>
      <c r="E32" s="195">
        <f t="shared" ref="E32:G32" si="14">SUM(E27:E31)</f>
        <v>22161</v>
      </c>
      <c r="F32" s="196">
        <f t="shared" ref="F32" si="15">SUM(F27:F31)</f>
        <v>20217</v>
      </c>
      <c r="G32" s="197">
        <f t="shared" si="14"/>
        <v>16077</v>
      </c>
      <c r="H32" s="149">
        <f t="shared" si="0"/>
        <v>-0.40462170869903347</v>
      </c>
      <c r="I32" s="150">
        <f t="shared" si="1"/>
        <v>-0.37533512064343166</v>
      </c>
      <c r="J32" s="151">
        <f t="shared" si="2"/>
        <v>-0.27453634763774193</v>
      </c>
      <c r="K32" s="151">
        <f t="shared" si="3"/>
        <v>-0.20477815699658708</v>
      </c>
      <c r="L32" s="2"/>
      <c r="M32" s="128"/>
      <c r="AB32" s="9"/>
      <c r="AC32" s="9"/>
      <c r="AD32" s="9"/>
      <c r="AE32" s="9"/>
    </row>
    <row r="33" spans="1:36" s="8" customFormat="1" ht="18" customHeight="1" thickTop="1" x14ac:dyDescent="0.3">
      <c r="A33" s="310" t="s">
        <v>68</v>
      </c>
      <c r="B33" s="311"/>
      <c r="C33" s="189">
        <f t="shared" ref="C33" si="16">C32+C26</f>
        <v>66119</v>
      </c>
      <c r="D33" s="190">
        <f t="shared" ref="D33" si="17">D32+D26</f>
        <v>62547</v>
      </c>
      <c r="E33" s="189">
        <f t="shared" ref="E33:G33" si="18">E32+E26</f>
        <v>54118</v>
      </c>
      <c r="F33" s="190">
        <f t="shared" ref="F33" si="19">F32+F26</f>
        <v>48176</v>
      </c>
      <c r="G33" s="191">
        <f t="shared" si="18"/>
        <v>35343</v>
      </c>
      <c r="H33" s="144">
        <f t="shared" si="0"/>
        <v>-0.46546378499372343</v>
      </c>
      <c r="I33" s="96">
        <f t="shared" si="1"/>
        <v>-0.43493692743057222</v>
      </c>
      <c r="J33" s="145">
        <f t="shared" si="2"/>
        <v>-0.34692708525813964</v>
      </c>
      <c r="K33" s="145">
        <f t="shared" si="3"/>
        <v>-0.26637744935237462</v>
      </c>
      <c r="L33" s="2"/>
      <c r="M33" s="128"/>
      <c r="N33" s="9"/>
    </row>
    <row r="34" spans="1:36" ht="18.75" customHeight="1" x14ac:dyDescent="0.3">
      <c r="A34" s="314" t="s">
        <v>42</v>
      </c>
      <c r="B34" s="158" t="s">
        <v>13</v>
      </c>
      <c r="C34" s="180">
        <f>'[2]DADOS 2016'!$W$1375</f>
        <v>514</v>
      </c>
      <c r="D34" s="181">
        <f>'[2]DADOS 2017'!$W$1375</f>
        <v>643</v>
      </c>
      <c r="E34" s="180">
        <f>'[2]DADOS 2018 (fato)'!$W$1375</f>
        <v>549</v>
      </c>
      <c r="F34" s="181">
        <f>'[2]DADOS 2019 (fato)'!$W$1461</f>
        <v>560</v>
      </c>
      <c r="G34" s="182">
        <f>'[2]DADOS 2020 (fato)'!$W$1461</f>
        <v>512</v>
      </c>
      <c r="H34" s="135">
        <f t="shared" si="0"/>
        <v>-3.8910505836575737E-3</v>
      </c>
      <c r="I34" s="136">
        <f t="shared" si="1"/>
        <v>-0.20373250388802489</v>
      </c>
      <c r="J34" s="137">
        <f t="shared" si="2"/>
        <v>-6.7395264116575593E-2</v>
      </c>
      <c r="K34" s="137">
        <f t="shared" si="3"/>
        <v>-8.5714285714285743E-2</v>
      </c>
      <c r="L34" s="10"/>
      <c r="M34" s="129"/>
      <c r="AB34" s="9"/>
      <c r="AC34" s="9"/>
      <c r="AD34" s="9"/>
      <c r="AE34" s="9"/>
    </row>
    <row r="35" spans="1:36" ht="18.75" customHeight="1" thickBot="1" x14ac:dyDescent="0.35">
      <c r="A35" s="315"/>
      <c r="B35" s="67" t="s">
        <v>111</v>
      </c>
      <c r="C35" s="186">
        <f>'[2]DADOS 2016'!$W$1376</f>
        <v>63</v>
      </c>
      <c r="D35" s="187">
        <f>'[2]DADOS 2017'!$W$1376</f>
        <v>66</v>
      </c>
      <c r="E35" s="186">
        <f>'[2]DADOS 2018 (fato)'!$W$1376</f>
        <v>65</v>
      </c>
      <c r="F35" s="187">
        <f>'[2]DADOS 2019 (fato)'!$W$1462</f>
        <v>69</v>
      </c>
      <c r="G35" s="188">
        <f>'[2]DADOS 2020 (fato)'!$W$1462</f>
        <v>36</v>
      </c>
      <c r="H35" s="141">
        <f t="shared" si="0"/>
        <v>-0.4285714285714286</v>
      </c>
      <c r="I35" s="142">
        <f t="shared" si="1"/>
        <v>-0.45454545454545459</v>
      </c>
      <c r="J35" s="143">
        <f t="shared" si="2"/>
        <v>-0.44615384615384612</v>
      </c>
      <c r="K35" s="143">
        <f t="shared" si="3"/>
        <v>-0.47826086956521741</v>
      </c>
      <c r="L35" s="10"/>
      <c r="M35" s="129"/>
      <c r="AB35" s="9"/>
      <c r="AC35" s="9"/>
      <c r="AD35" s="9"/>
      <c r="AE35" s="9"/>
    </row>
    <row r="36" spans="1:36" s="8" customFormat="1" ht="18" customHeight="1" thickTop="1" thickBot="1" x14ac:dyDescent="0.35">
      <c r="A36" s="316" t="s">
        <v>69</v>
      </c>
      <c r="B36" s="317"/>
      <c r="C36" s="198">
        <f t="shared" ref="C36" si="20">SUM(C34:C35)</f>
        <v>577</v>
      </c>
      <c r="D36" s="199">
        <f t="shared" ref="D36" si="21">SUM(D34:D35)</f>
        <v>709</v>
      </c>
      <c r="E36" s="198">
        <f t="shared" ref="E36:G36" si="22">SUM(E34:E35)</f>
        <v>614</v>
      </c>
      <c r="F36" s="199">
        <f t="shared" ref="F36" si="23">SUM(F34:F35)</f>
        <v>629</v>
      </c>
      <c r="G36" s="200">
        <f t="shared" si="22"/>
        <v>548</v>
      </c>
      <c r="H36" s="152">
        <f t="shared" si="0"/>
        <v>-5.0259965337954959E-2</v>
      </c>
      <c r="I36" s="100">
        <f t="shared" si="1"/>
        <v>-0.22708039492242593</v>
      </c>
      <c r="J36" s="153">
        <f t="shared" si="2"/>
        <v>-0.10749185667752448</v>
      </c>
      <c r="K36" s="153">
        <f t="shared" si="3"/>
        <v>-0.12877583465818765</v>
      </c>
      <c r="L36" s="2"/>
      <c r="M36" s="128"/>
      <c r="N36" s="9"/>
    </row>
    <row r="37" spans="1:36" s="8" customFormat="1" ht="18" customHeight="1" thickTop="1" thickBot="1" x14ac:dyDescent="0.35">
      <c r="A37" s="308" t="s">
        <v>71</v>
      </c>
      <c r="B37" s="309"/>
      <c r="C37" s="201">
        <f t="shared" ref="C37" si="24">C36+C33+C11</f>
        <v>76520</v>
      </c>
      <c r="D37" s="202">
        <f t="shared" ref="D37" si="25">D36+D33+D11</f>
        <v>73075</v>
      </c>
      <c r="E37" s="201">
        <f t="shared" ref="E37:G37" si="26">E36+E33+E11</f>
        <v>64494</v>
      </c>
      <c r="F37" s="202">
        <f t="shared" ref="F37" si="27">F36+F33+F11</f>
        <v>58756</v>
      </c>
      <c r="G37" s="203">
        <f t="shared" si="26"/>
        <v>44989</v>
      </c>
      <c r="H37" s="154">
        <f t="shared" si="0"/>
        <v>-0.41206220595922638</v>
      </c>
      <c r="I37" s="101">
        <f t="shared" si="1"/>
        <v>-0.38434485118029427</v>
      </c>
      <c r="J37" s="155">
        <f t="shared" si="2"/>
        <v>-0.30243123391323223</v>
      </c>
      <c r="K37" s="155">
        <f t="shared" si="3"/>
        <v>-0.23430798556743138</v>
      </c>
      <c r="L37" s="2"/>
      <c r="M37" s="2"/>
      <c r="N37" s="9"/>
    </row>
    <row r="38" spans="1:36" ht="17.149999999999999" customHeight="1" x14ac:dyDescent="0.3">
      <c r="A38" s="82" t="s">
        <v>16</v>
      </c>
      <c r="B38" s="161" t="s">
        <v>16</v>
      </c>
      <c r="C38" s="204">
        <f>'[2]DADOS 2016'!$W$1378</f>
        <v>1924</v>
      </c>
      <c r="D38" s="205">
        <f>'[2]DADOS 2017'!$W$1378</f>
        <v>1923</v>
      </c>
      <c r="E38" s="204">
        <f>'[2]DADOS 2018 (fato)'!$W$1378</f>
        <v>2186</v>
      </c>
      <c r="F38" s="205">
        <f>'[2]DADOS 2019 (fato)'!$W$1464</f>
        <v>2107</v>
      </c>
      <c r="G38" s="206">
        <f>'[2]DADOS 2020 (fato)'!$W$1464</f>
        <v>2474</v>
      </c>
      <c r="H38" s="156">
        <f t="shared" si="0"/>
        <v>0.2858627858627858</v>
      </c>
      <c r="I38" s="156">
        <f t="shared" si="1"/>
        <v>0.28653146125845042</v>
      </c>
      <c r="J38" s="157">
        <f t="shared" si="2"/>
        <v>0.13174748398902114</v>
      </c>
      <c r="K38" s="157">
        <f t="shared" si="3"/>
        <v>0.17418130042714752</v>
      </c>
      <c r="L38" s="10"/>
      <c r="M38" s="129"/>
      <c r="AB38" s="9"/>
      <c r="AC38" s="9"/>
      <c r="AD38" s="9"/>
      <c r="AE38" s="9"/>
    </row>
    <row r="39" spans="1:36" ht="17.149999999999999" customHeight="1" x14ac:dyDescent="0.3">
      <c r="A39" s="77" t="s">
        <v>60</v>
      </c>
      <c r="B39" s="162" t="s">
        <v>17</v>
      </c>
      <c r="C39" s="207">
        <f>'[2]DADOS 2016'!$W$1379</f>
        <v>4946</v>
      </c>
      <c r="D39" s="196">
        <f>'[2]DADOS 2017'!$W$1379</f>
        <v>4172</v>
      </c>
      <c r="E39" s="207">
        <f>'[2]DADOS 2018 (fato)'!$W$1379</f>
        <v>4403</v>
      </c>
      <c r="F39" s="196">
        <f>'[2]DADOS 2019 (fato)'!$W$1465</f>
        <v>4222</v>
      </c>
      <c r="G39" s="197">
        <f>'[2]DADOS 2020 (fato)'!$W$1465</f>
        <v>3882</v>
      </c>
      <c r="H39" s="149">
        <f t="shared" si="0"/>
        <v>-0.21512333198544276</v>
      </c>
      <c r="I39" s="149">
        <f t="shared" si="1"/>
        <v>-6.9511025886864863E-2</v>
      </c>
      <c r="J39" s="151">
        <f t="shared" si="2"/>
        <v>-0.11832841244605952</v>
      </c>
      <c r="K39" s="151">
        <f t="shared" si="3"/>
        <v>-8.0530554239696794E-2</v>
      </c>
      <c r="L39" s="10"/>
      <c r="M39" s="129"/>
      <c r="AB39" s="9"/>
      <c r="AC39" s="9"/>
      <c r="AD39" s="9"/>
      <c r="AE39" s="9"/>
    </row>
    <row r="40" spans="1:36" ht="17.149999999999999" customHeight="1" x14ac:dyDescent="0.3">
      <c r="A40" s="81" t="s">
        <v>61</v>
      </c>
      <c r="B40" s="162" t="s">
        <v>81</v>
      </c>
      <c r="C40" s="207">
        <f>'[2]DADOS 2016'!$W$1380</f>
        <v>1074</v>
      </c>
      <c r="D40" s="196">
        <f>'[2]DADOS 2017'!$W$1380</f>
        <v>1024</v>
      </c>
      <c r="E40" s="207">
        <f>'[2]DADOS 2018 (fato)'!$W$1380</f>
        <v>933</v>
      </c>
      <c r="F40" s="196">
        <f>'[2]DADOS 2019 (fato)'!$W$1466</f>
        <v>733</v>
      </c>
      <c r="G40" s="197">
        <f>'[2]DADOS 2020 (fato)'!$W$1466</f>
        <v>932</v>
      </c>
      <c r="H40" s="149">
        <f t="shared" si="0"/>
        <v>-0.13221601489757917</v>
      </c>
      <c r="I40" s="149">
        <f t="shared" si="1"/>
        <v>-8.984375E-2</v>
      </c>
      <c r="J40" s="151">
        <f t="shared" si="2"/>
        <v>-1.071811361200381E-3</v>
      </c>
      <c r="K40" s="151">
        <f t="shared" si="3"/>
        <v>0.27148703956343789</v>
      </c>
      <c r="L40" s="10"/>
      <c r="M40" s="129"/>
      <c r="AB40" s="9"/>
      <c r="AC40" s="9"/>
      <c r="AD40" s="9"/>
      <c r="AE40" s="9"/>
    </row>
    <row r="41" spans="1:36" ht="17.149999999999999" customHeight="1" thickBot="1" x14ac:dyDescent="0.35">
      <c r="A41" s="91" t="s">
        <v>62</v>
      </c>
      <c r="B41" s="162" t="s">
        <v>18</v>
      </c>
      <c r="C41" s="207">
        <f>'[2]DADOS 2016'!$W$1381</f>
        <v>5989</v>
      </c>
      <c r="D41" s="196">
        <f>'[2]DADOS 2017'!$W$1381</f>
        <v>5004</v>
      </c>
      <c r="E41" s="207">
        <f>'[2]DADOS 2018 (fato)'!$W$1381</f>
        <v>4331</v>
      </c>
      <c r="F41" s="196">
        <f>'[2]DADOS 2019 (fato)'!$W$1467</f>
        <v>3885</v>
      </c>
      <c r="G41" s="197">
        <f>'[2]DADOS 2020 (fato)'!$W$1467</f>
        <v>3142</v>
      </c>
      <c r="H41" s="149">
        <f t="shared" si="0"/>
        <v>-0.47537151444314574</v>
      </c>
      <c r="I41" s="149">
        <f t="shared" si="1"/>
        <v>-0.37210231814548367</v>
      </c>
      <c r="J41" s="151">
        <f t="shared" si="2"/>
        <v>-0.27453244054490877</v>
      </c>
      <c r="K41" s="151">
        <f t="shared" si="3"/>
        <v>-0.19124839124839121</v>
      </c>
      <c r="L41" s="10"/>
      <c r="M41" s="129"/>
      <c r="AB41" s="9"/>
      <c r="AC41" s="9"/>
      <c r="AD41" s="9"/>
      <c r="AE41" s="9"/>
    </row>
    <row r="42" spans="1:36" s="8" customFormat="1" ht="18" customHeight="1" thickTop="1" x14ac:dyDescent="0.3">
      <c r="A42" s="310" t="s">
        <v>30</v>
      </c>
      <c r="B42" s="311"/>
      <c r="C42" s="189">
        <f t="shared" ref="C42" si="28">SUM(C38:C41)</f>
        <v>13933</v>
      </c>
      <c r="D42" s="190">
        <f t="shared" ref="D42" si="29">SUM(D38:D41)</f>
        <v>12123</v>
      </c>
      <c r="E42" s="189">
        <f t="shared" ref="E42:G42" si="30">SUM(E38:E41)</f>
        <v>11853</v>
      </c>
      <c r="F42" s="190">
        <f t="shared" ref="F42" si="31">SUM(F38:F41)</f>
        <v>10947</v>
      </c>
      <c r="G42" s="191">
        <f t="shared" si="30"/>
        <v>10430</v>
      </c>
      <c r="H42" s="144">
        <f t="shared" si="0"/>
        <v>-0.25141749802626856</v>
      </c>
      <c r="I42" s="144">
        <f t="shared" si="1"/>
        <v>-0.13965190134455163</v>
      </c>
      <c r="J42" s="145">
        <f t="shared" si="2"/>
        <v>-0.12005399476925671</v>
      </c>
      <c r="K42" s="145">
        <f t="shared" si="3"/>
        <v>-4.7227550927194661E-2</v>
      </c>
      <c r="L42" s="2"/>
      <c r="M42" s="128"/>
      <c r="N42" s="9"/>
    </row>
    <row r="43" spans="1:36" ht="17.149999999999999" customHeight="1" x14ac:dyDescent="0.3">
      <c r="A43" s="314" t="s">
        <v>14</v>
      </c>
      <c r="B43" s="64" t="s">
        <v>25</v>
      </c>
      <c r="C43" s="180">
        <f>'[2]DADOS 2016'!$W$1382</f>
        <v>6973</v>
      </c>
      <c r="D43" s="181">
        <f>'[2]DADOS 2017'!$W$1382</f>
        <v>6427</v>
      </c>
      <c r="E43" s="180">
        <f>'[2]DADOS 2018 (fato)'!$W$1382</f>
        <v>6068</v>
      </c>
      <c r="F43" s="181">
        <f>'[2]DADOS 2019 (fato)'!$W$1468</f>
        <v>6576</v>
      </c>
      <c r="G43" s="182">
        <f>'[2]DADOS 2020 (fato)'!$W$1468</f>
        <v>5051</v>
      </c>
      <c r="H43" s="135">
        <f t="shared" si="0"/>
        <v>-0.27563459056360251</v>
      </c>
      <c r="I43" s="135">
        <f t="shared" si="1"/>
        <v>-0.21409677921269643</v>
      </c>
      <c r="J43" s="137">
        <f t="shared" si="2"/>
        <v>-0.1676005273566249</v>
      </c>
      <c r="K43" s="137">
        <f t="shared" si="3"/>
        <v>-0.2319038929440389</v>
      </c>
      <c r="L43" s="10"/>
      <c r="M43" s="129"/>
      <c r="AB43" s="9"/>
      <c r="AC43" s="9"/>
      <c r="AD43" s="9"/>
      <c r="AE43" s="9"/>
    </row>
    <row r="44" spans="1:36" ht="17.149999999999999" customHeight="1" thickBot="1" x14ac:dyDescent="0.35">
      <c r="A44" s="328"/>
      <c r="B44" s="66" t="s">
        <v>26</v>
      </c>
      <c r="C44" s="192">
        <f>'[2]DADOS 2016'!$W$1383</f>
        <v>258</v>
      </c>
      <c r="D44" s="193">
        <f>'[2]DADOS 2017'!$W$1383</f>
        <v>200</v>
      </c>
      <c r="E44" s="192">
        <f>'[2]DADOS 2018 (fato)'!$W$1383</f>
        <v>229</v>
      </c>
      <c r="F44" s="193">
        <f>'[2]DADOS 2019 (fato)'!$W$1469</f>
        <v>212</v>
      </c>
      <c r="G44" s="194">
        <f>'[2]DADOS 2020 (fato)'!$W$1469</f>
        <v>190</v>
      </c>
      <c r="H44" s="146">
        <f t="shared" si="0"/>
        <v>-0.26356589147286824</v>
      </c>
      <c r="I44" s="146">
        <f t="shared" si="1"/>
        <v>-5.0000000000000044E-2</v>
      </c>
      <c r="J44" s="148">
        <f t="shared" si="2"/>
        <v>-0.17030567685589515</v>
      </c>
      <c r="K44" s="148">
        <f t="shared" si="3"/>
        <v>-0.10377358490566035</v>
      </c>
      <c r="L44" s="10"/>
      <c r="M44" s="129"/>
      <c r="AB44" s="9"/>
      <c r="AC44" s="9"/>
      <c r="AD44" s="9"/>
      <c r="AE44" s="9"/>
    </row>
    <row r="45" spans="1:36" s="8" customFormat="1" ht="18" customHeight="1" thickTop="1" x14ac:dyDescent="0.3">
      <c r="A45" s="310" t="s">
        <v>27</v>
      </c>
      <c r="B45" s="311"/>
      <c r="C45" s="189">
        <f t="shared" ref="C45:E45" si="32">SUM(C43:C44)</f>
        <v>7231</v>
      </c>
      <c r="D45" s="190">
        <f t="shared" si="32"/>
        <v>6627</v>
      </c>
      <c r="E45" s="189">
        <f t="shared" si="32"/>
        <v>6297</v>
      </c>
      <c r="F45" s="190">
        <f t="shared" ref="F45:G45" si="33">SUM(F43:F44)</f>
        <v>6788</v>
      </c>
      <c r="G45" s="191">
        <f t="shared" si="33"/>
        <v>5241</v>
      </c>
      <c r="H45" s="144">
        <f t="shared" si="0"/>
        <v>-0.27520398285161107</v>
      </c>
      <c r="I45" s="144">
        <f t="shared" si="1"/>
        <v>-0.20914440923494793</v>
      </c>
      <c r="J45" s="145">
        <f t="shared" si="2"/>
        <v>-0.16769890424011435</v>
      </c>
      <c r="K45" s="145">
        <f t="shared" si="3"/>
        <v>-0.22790218031820864</v>
      </c>
      <c r="L45" s="2"/>
      <c r="M45" s="128"/>
    </row>
    <row r="46" spans="1:36" s="8" customFormat="1" ht="11.15" customHeight="1" x14ac:dyDescent="0.3">
      <c r="A46" s="1" t="s">
        <v>80</v>
      </c>
      <c r="C46" s="2"/>
      <c r="D46" s="2"/>
      <c r="E46" s="4"/>
      <c r="F46" s="2"/>
      <c r="G46" s="2"/>
      <c r="H46" s="2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36" ht="11.15" customHeight="1" x14ac:dyDescent="0.3">
      <c r="A47" s="3" t="str">
        <f>[1]CABEÇALHOS!$B$19</f>
        <v>Obs: Dados do ano 2020 atualizados em 15/12/2021, pela data do fato, estando sujeitos a alterações.</v>
      </c>
      <c r="I47" s="62"/>
      <c r="J47" s="62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36" ht="11.15" customHeight="1" x14ac:dyDescent="0.3">
      <c r="A48" s="3" t="s">
        <v>82</v>
      </c>
      <c r="AB48" s="9"/>
      <c r="AC48" s="9"/>
      <c r="AD48" s="9"/>
      <c r="AE48" s="9"/>
      <c r="AJ48" s="8"/>
    </row>
    <row r="49" spans="1:63" ht="11.15" customHeight="1" x14ac:dyDescent="0.3">
      <c r="A49" s="123" t="s">
        <v>90</v>
      </c>
      <c r="AB49" s="56"/>
      <c r="AC49" s="56"/>
      <c r="AD49" s="56"/>
      <c r="AE49" s="56"/>
      <c r="AF49" s="56"/>
      <c r="AG49" s="56"/>
      <c r="AH49" s="58"/>
      <c r="AI49" s="58"/>
      <c r="AJ49" s="56"/>
      <c r="AK49" s="58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</row>
    <row r="50" spans="1:63" x14ac:dyDescent="0.3">
      <c r="AB50" s="9"/>
      <c r="AC50" s="9"/>
      <c r="AD50" s="57"/>
      <c r="AE50" s="9"/>
      <c r="AF50" s="60"/>
      <c r="AG50" s="57"/>
      <c r="AH50" s="8"/>
      <c r="AI50" s="8"/>
      <c r="AJ50" s="59"/>
      <c r="AK50" s="8"/>
      <c r="AL50" s="8"/>
      <c r="AM50" s="57"/>
      <c r="AP50" s="57"/>
      <c r="AS50" s="57"/>
      <c r="AV50" s="57"/>
      <c r="AY50" s="57"/>
      <c r="BB50" s="57"/>
      <c r="BE50" s="57"/>
      <c r="BH50" s="57"/>
      <c r="BK50" s="57"/>
    </row>
    <row r="53" spans="1:63" ht="20.149999999999999" x14ac:dyDescent="0.3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55"/>
      <c r="P53" s="55"/>
      <c r="Q53" s="55"/>
      <c r="R53" s="55"/>
      <c r="S53" s="55"/>
      <c r="T53" s="55"/>
      <c r="U53" s="56"/>
      <c r="W53" s="56"/>
      <c r="Y53" s="56"/>
    </row>
    <row r="54" spans="1:63" x14ac:dyDescent="0.3">
      <c r="C54" s="13"/>
      <c r="D54" s="10"/>
      <c r="E54" s="1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56"/>
      <c r="W54" s="56"/>
      <c r="Y54" s="56"/>
    </row>
    <row r="55" spans="1:63" ht="22.5" customHeight="1" x14ac:dyDescent="0.3">
      <c r="U55" s="56"/>
      <c r="V55" s="57"/>
      <c r="W55" s="56"/>
      <c r="X55" s="57"/>
      <c r="Y55" s="56"/>
      <c r="Z55" s="57"/>
    </row>
    <row r="56" spans="1:63" x14ac:dyDescent="0.3">
      <c r="C56" s="13"/>
      <c r="E56" s="15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56"/>
      <c r="W56" s="56"/>
      <c r="Y56" s="56"/>
    </row>
    <row r="57" spans="1:63" x14ac:dyDescent="0.3">
      <c r="C57" s="15"/>
      <c r="D57" s="10"/>
      <c r="E57" s="14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56"/>
      <c r="W57" s="56"/>
      <c r="Y57" s="56"/>
    </row>
    <row r="58" spans="1:63" x14ac:dyDescent="0.3">
      <c r="C58" s="15"/>
      <c r="D58" s="10"/>
      <c r="E58" s="14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56"/>
      <c r="V58" s="57"/>
      <c r="W58" s="56"/>
      <c r="X58" s="57"/>
      <c r="Y58" s="56"/>
      <c r="Z58" s="57"/>
    </row>
    <row r="59" spans="1:63" x14ac:dyDescent="0.3">
      <c r="C59" s="15"/>
      <c r="D59" s="10"/>
      <c r="E59" s="14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58"/>
      <c r="V59" s="8"/>
      <c r="W59" s="58"/>
      <c r="X59" s="8"/>
      <c r="Y59" s="58"/>
      <c r="Z59" s="8"/>
    </row>
    <row r="60" spans="1:63" x14ac:dyDescent="0.3">
      <c r="C60" s="15"/>
      <c r="D60" s="10"/>
      <c r="E60" s="14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58"/>
      <c r="V60" s="8"/>
      <c r="W60" s="58"/>
      <c r="X60" s="8"/>
      <c r="Y60" s="58"/>
      <c r="Z60" s="8"/>
    </row>
    <row r="61" spans="1:63" x14ac:dyDescent="0.3">
      <c r="C61" s="15"/>
      <c r="D61" s="10"/>
      <c r="E61" s="1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56"/>
      <c r="V61" s="59"/>
      <c r="W61" s="56"/>
      <c r="X61" s="59"/>
      <c r="Y61" s="56"/>
      <c r="Z61" s="59"/>
    </row>
    <row r="62" spans="1:63" x14ac:dyDescent="0.3">
      <c r="C62" s="15"/>
      <c r="D62" s="10"/>
      <c r="E62" s="14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58"/>
      <c r="V62" s="8"/>
      <c r="W62" s="58"/>
      <c r="X62" s="8"/>
      <c r="Y62" s="58"/>
      <c r="Z62" s="8"/>
    </row>
    <row r="63" spans="1:63" x14ac:dyDescent="0.3">
      <c r="C63" s="15"/>
      <c r="D63" s="10"/>
      <c r="E63" s="14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56"/>
      <c r="V63" s="8"/>
      <c r="W63" s="56"/>
      <c r="X63" s="8"/>
      <c r="Y63" s="56"/>
      <c r="Z63" s="8"/>
    </row>
    <row r="64" spans="1:63" x14ac:dyDescent="0.3">
      <c r="C64" s="15"/>
      <c r="D64" s="10"/>
      <c r="E64" s="14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56"/>
      <c r="V64" s="57"/>
      <c r="W64" s="56"/>
      <c r="X64" s="57"/>
      <c r="Y64" s="56"/>
      <c r="Z64" s="57"/>
    </row>
    <row r="65" spans="3:26" x14ac:dyDescent="0.3">
      <c r="C65" s="15"/>
      <c r="D65" s="10"/>
      <c r="E65" s="14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56"/>
      <c r="W65" s="56"/>
      <c r="Y65" s="56"/>
    </row>
    <row r="66" spans="3:26" x14ac:dyDescent="0.3">
      <c r="C66" s="15"/>
      <c r="D66" s="10"/>
      <c r="E66" s="14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56"/>
      <c r="W66" s="56"/>
      <c r="Y66" s="56"/>
    </row>
    <row r="67" spans="3:26" x14ac:dyDescent="0.3">
      <c r="C67" s="15"/>
      <c r="D67" s="10"/>
      <c r="E67" s="14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56"/>
      <c r="V67" s="57"/>
      <c r="W67" s="56"/>
      <c r="X67" s="57"/>
      <c r="Y67" s="56"/>
      <c r="Z67" s="57"/>
    </row>
    <row r="68" spans="3:26" x14ac:dyDescent="0.3">
      <c r="C68" s="15"/>
      <c r="D68" s="10"/>
      <c r="E68" s="14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56"/>
      <c r="W68" s="56"/>
      <c r="Y68" s="56"/>
    </row>
    <row r="69" spans="3:26" x14ac:dyDescent="0.3">
      <c r="C69" s="13"/>
      <c r="D69" s="10"/>
      <c r="E69" s="14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56"/>
      <c r="W69" s="56"/>
      <c r="Y69" s="56"/>
    </row>
    <row r="70" spans="3:26" x14ac:dyDescent="0.3">
      <c r="C70" s="15"/>
      <c r="D70" s="10"/>
      <c r="E70" s="14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56"/>
      <c r="V70" s="57"/>
      <c r="W70" s="56"/>
      <c r="X70" s="57"/>
      <c r="Y70" s="56"/>
      <c r="Z70" s="57"/>
    </row>
    <row r="71" spans="3:26" x14ac:dyDescent="0.3">
      <c r="C71" s="10"/>
      <c r="D71" s="10"/>
      <c r="E71" s="14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56"/>
      <c r="W71" s="56"/>
      <c r="Y71" s="56"/>
    </row>
    <row r="72" spans="3:26" x14ac:dyDescent="0.3">
      <c r="C72" s="10"/>
      <c r="D72" s="10"/>
      <c r="E72" s="1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56"/>
      <c r="W72" s="56"/>
      <c r="Y72" s="56"/>
    </row>
    <row r="73" spans="3:26" x14ac:dyDescent="0.3">
      <c r="C73" s="10"/>
      <c r="D73" s="10"/>
      <c r="E73" s="14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56"/>
      <c r="V73" s="57"/>
      <c r="W73" s="56"/>
      <c r="X73" s="57"/>
      <c r="Y73" s="56"/>
      <c r="Z73" s="57"/>
    </row>
  </sheetData>
  <mergeCells count="21">
    <mergeCell ref="A53:N53"/>
    <mergeCell ref="A8:A10"/>
    <mergeCell ref="A11:B11"/>
    <mergeCell ref="A12:A32"/>
    <mergeCell ref="A33:B33"/>
    <mergeCell ref="A34:A35"/>
    <mergeCell ref="A36:B36"/>
    <mergeCell ref="A37:B37"/>
    <mergeCell ref="A42:B42"/>
    <mergeCell ref="A43:A44"/>
    <mergeCell ref="A45:B45"/>
    <mergeCell ref="C6:G6"/>
    <mergeCell ref="L6:M6"/>
    <mergeCell ref="A1:K1"/>
    <mergeCell ref="A2:K2"/>
    <mergeCell ref="A3:K3"/>
    <mergeCell ref="A4:K4"/>
    <mergeCell ref="A6:A7"/>
    <mergeCell ref="B6:B7"/>
    <mergeCell ref="H6:K6"/>
    <mergeCell ref="H5:K5"/>
  </mergeCells>
  <conditionalFormatting sqref="A49">
    <cfRule type="cellIs" dxfId="11" priority="4" stopIfTrue="1" operator="equal">
      <formula>0</formula>
    </cfRule>
  </conditionalFormatting>
  <conditionalFormatting sqref="H8:K37">
    <cfRule type="cellIs" dxfId="10" priority="1" stopIfTrue="1" operator="greaterThan">
      <formula>0</formula>
    </cfRule>
    <cfRule type="cellIs" dxfId="9" priority="2" stopIfTrue="1" operator="lessThanOrEqual">
      <formula>0</formula>
    </cfRule>
  </conditionalFormatting>
  <conditionalFormatting sqref="H8:K45">
    <cfRule type="cellIs" dxfId="8" priority="3" stopIfTrue="1" operator="equal">
      <formula>0</formula>
    </cfRule>
  </conditionalFormatting>
  <printOptions horizontalCentered="1" verticalCentered="1"/>
  <pageMargins left="0.59055118110236227" right="0" top="0.35433070866141736" bottom="0.39370078740157483" header="0" footer="0"/>
  <pageSetup paperSize="9" scale="69" orientation="landscape" r:id="rId1"/>
  <headerFooter>
    <oddHeader>&amp;C&amp;"Arial,Negrito"&amp;14&amp;KFF0000R E S E R V A D O</oddHeader>
    <oddFooter>&amp;C&amp;"Arial,Negrito"&amp;14&amp;KFF0000R E S E R V A D 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FB8D-2EE1-4F42-B485-0634B5403276}">
  <sheetPr>
    <pageSetUpPr fitToPage="1"/>
  </sheetPr>
  <dimension ref="A1:S38"/>
  <sheetViews>
    <sheetView showGridLines="0" tabSelected="1" zoomScale="80" zoomScaleNormal="80" zoomScaleSheetLayoutView="80" workbookViewId="0">
      <selection activeCell="S32" sqref="S32"/>
    </sheetView>
  </sheetViews>
  <sheetFormatPr defaultRowHeight="12.45" x14ac:dyDescent="0.3"/>
  <cols>
    <col min="1" max="1" width="8.765625" style="116" customWidth="1"/>
    <col min="2" max="2" width="15.07421875" style="116" customWidth="1"/>
    <col min="3" max="3" width="33.69140625" style="116" customWidth="1"/>
    <col min="4" max="4" width="10.765625" style="116" customWidth="1"/>
    <col min="5" max="16" width="9.69140625" style="116" customWidth="1"/>
    <col min="17" max="17" width="9.23046875" style="118"/>
    <col min="18" max="178" width="9.23046875" style="116"/>
    <col min="179" max="179" width="10.84375" style="116" customWidth="1"/>
    <col min="180" max="180" width="30" style="116" customWidth="1"/>
    <col min="181" max="182" width="7.69140625" style="116" customWidth="1"/>
    <col min="183" max="184" width="8.15234375" style="116" customWidth="1"/>
    <col min="185" max="192" width="5.69140625" style="116" customWidth="1"/>
    <col min="193" max="208" width="0" style="116" hidden="1" customWidth="1"/>
    <col min="209" max="210" width="8.84375" style="116" customWidth="1"/>
    <col min="211" max="434" width="9.23046875" style="116"/>
    <col min="435" max="435" width="10.84375" style="116" customWidth="1"/>
    <col min="436" max="436" width="30" style="116" customWidth="1"/>
    <col min="437" max="438" width="7.69140625" style="116" customWidth="1"/>
    <col min="439" max="440" width="8.15234375" style="116" customWidth="1"/>
    <col min="441" max="448" width="5.69140625" style="116" customWidth="1"/>
    <col min="449" max="464" width="0" style="116" hidden="1" customWidth="1"/>
    <col min="465" max="466" width="8.84375" style="116" customWidth="1"/>
    <col min="467" max="690" width="9.23046875" style="116"/>
    <col min="691" max="691" width="10.84375" style="116" customWidth="1"/>
    <col min="692" max="692" width="30" style="116" customWidth="1"/>
    <col min="693" max="694" width="7.69140625" style="116" customWidth="1"/>
    <col min="695" max="696" width="8.15234375" style="116" customWidth="1"/>
    <col min="697" max="704" width="5.69140625" style="116" customWidth="1"/>
    <col min="705" max="720" width="0" style="116" hidden="1" customWidth="1"/>
    <col min="721" max="722" width="8.84375" style="116" customWidth="1"/>
    <col min="723" max="946" width="9.23046875" style="116"/>
    <col min="947" max="947" width="10.84375" style="116" customWidth="1"/>
    <col min="948" max="948" width="30" style="116" customWidth="1"/>
    <col min="949" max="950" width="7.69140625" style="116" customWidth="1"/>
    <col min="951" max="952" width="8.15234375" style="116" customWidth="1"/>
    <col min="953" max="960" width="5.69140625" style="116" customWidth="1"/>
    <col min="961" max="976" width="0" style="116" hidden="1" customWidth="1"/>
    <col min="977" max="978" width="8.84375" style="116" customWidth="1"/>
    <col min="979" max="1202" width="9.23046875" style="116"/>
    <col min="1203" max="1203" width="10.84375" style="116" customWidth="1"/>
    <col min="1204" max="1204" width="30" style="116" customWidth="1"/>
    <col min="1205" max="1206" width="7.69140625" style="116" customWidth="1"/>
    <col min="1207" max="1208" width="8.15234375" style="116" customWidth="1"/>
    <col min="1209" max="1216" width="5.69140625" style="116" customWidth="1"/>
    <col min="1217" max="1232" width="0" style="116" hidden="1" customWidth="1"/>
    <col min="1233" max="1234" width="8.84375" style="116" customWidth="1"/>
    <col min="1235" max="1458" width="9.23046875" style="116"/>
    <col min="1459" max="1459" width="10.84375" style="116" customWidth="1"/>
    <col min="1460" max="1460" width="30" style="116" customWidth="1"/>
    <col min="1461" max="1462" width="7.69140625" style="116" customWidth="1"/>
    <col min="1463" max="1464" width="8.15234375" style="116" customWidth="1"/>
    <col min="1465" max="1472" width="5.69140625" style="116" customWidth="1"/>
    <col min="1473" max="1488" width="0" style="116" hidden="1" customWidth="1"/>
    <col min="1489" max="1490" width="8.84375" style="116" customWidth="1"/>
    <col min="1491" max="1714" width="9.23046875" style="116"/>
    <col min="1715" max="1715" width="10.84375" style="116" customWidth="1"/>
    <col min="1716" max="1716" width="30" style="116" customWidth="1"/>
    <col min="1717" max="1718" width="7.69140625" style="116" customWidth="1"/>
    <col min="1719" max="1720" width="8.15234375" style="116" customWidth="1"/>
    <col min="1721" max="1728" width="5.69140625" style="116" customWidth="1"/>
    <col min="1729" max="1744" width="0" style="116" hidden="1" customWidth="1"/>
    <col min="1745" max="1746" width="8.84375" style="116" customWidth="1"/>
    <col min="1747" max="1970" width="9.23046875" style="116"/>
    <col min="1971" max="1971" width="10.84375" style="116" customWidth="1"/>
    <col min="1972" max="1972" width="30" style="116" customWidth="1"/>
    <col min="1973" max="1974" width="7.69140625" style="116" customWidth="1"/>
    <col min="1975" max="1976" width="8.15234375" style="116" customWidth="1"/>
    <col min="1977" max="1984" width="5.69140625" style="116" customWidth="1"/>
    <col min="1985" max="2000" width="0" style="116" hidden="1" customWidth="1"/>
    <col min="2001" max="2002" width="8.84375" style="116" customWidth="1"/>
    <col min="2003" max="2226" width="9.23046875" style="116"/>
    <col min="2227" max="2227" width="10.84375" style="116" customWidth="1"/>
    <col min="2228" max="2228" width="30" style="116" customWidth="1"/>
    <col min="2229" max="2230" width="7.69140625" style="116" customWidth="1"/>
    <col min="2231" max="2232" width="8.15234375" style="116" customWidth="1"/>
    <col min="2233" max="2240" width="5.69140625" style="116" customWidth="1"/>
    <col min="2241" max="2256" width="0" style="116" hidden="1" customWidth="1"/>
    <col min="2257" max="2258" width="8.84375" style="116" customWidth="1"/>
    <col min="2259" max="2482" width="9.23046875" style="116"/>
    <col min="2483" max="2483" width="10.84375" style="116" customWidth="1"/>
    <col min="2484" max="2484" width="30" style="116" customWidth="1"/>
    <col min="2485" max="2486" width="7.69140625" style="116" customWidth="1"/>
    <col min="2487" max="2488" width="8.15234375" style="116" customWidth="1"/>
    <col min="2489" max="2496" width="5.69140625" style="116" customWidth="1"/>
    <col min="2497" max="2512" width="0" style="116" hidden="1" customWidth="1"/>
    <col min="2513" max="2514" width="8.84375" style="116" customWidth="1"/>
    <col min="2515" max="2738" width="9.23046875" style="116"/>
    <col min="2739" max="2739" width="10.84375" style="116" customWidth="1"/>
    <col min="2740" max="2740" width="30" style="116" customWidth="1"/>
    <col min="2741" max="2742" width="7.69140625" style="116" customWidth="1"/>
    <col min="2743" max="2744" width="8.15234375" style="116" customWidth="1"/>
    <col min="2745" max="2752" width="5.69140625" style="116" customWidth="1"/>
    <col min="2753" max="2768" width="0" style="116" hidden="1" customWidth="1"/>
    <col min="2769" max="2770" width="8.84375" style="116" customWidth="1"/>
    <col min="2771" max="2994" width="9.23046875" style="116"/>
    <col min="2995" max="2995" width="10.84375" style="116" customWidth="1"/>
    <col min="2996" max="2996" width="30" style="116" customWidth="1"/>
    <col min="2997" max="2998" width="7.69140625" style="116" customWidth="1"/>
    <col min="2999" max="3000" width="8.15234375" style="116" customWidth="1"/>
    <col min="3001" max="3008" width="5.69140625" style="116" customWidth="1"/>
    <col min="3009" max="3024" width="0" style="116" hidden="1" customWidth="1"/>
    <col min="3025" max="3026" width="8.84375" style="116" customWidth="1"/>
    <col min="3027" max="3250" width="9.23046875" style="116"/>
    <col min="3251" max="3251" width="10.84375" style="116" customWidth="1"/>
    <col min="3252" max="3252" width="30" style="116" customWidth="1"/>
    <col min="3253" max="3254" width="7.69140625" style="116" customWidth="1"/>
    <col min="3255" max="3256" width="8.15234375" style="116" customWidth="1"/>
    <col min="3257" max="3264" width="5.69140625" style="116" customWidth="1"/>
    <col min="3265" max="3280" width="0" style="116" hidden="1" customWidth="1"/>
    <col min="3281" max="3282" width="8.84375" style="116" customWidth="1"/>
    <col min="3283" max="3506" width="9.23046875" style="116"/>
    <col min="3507" max="3507" width="10.84375" style="116" customWidth="1"/>
    <col min="3508" max="3508" width="30" style="116" customWidth="1"/>
    <col min="3509" max="3510" width="7.69140625" style="116" customWidth="1"/>
    <col min="3511" max="3512" width="8.15234375" style="116" customWidth="1"/>
    <col min="3513" max="3520" width="5.69140625" style="116" customWidth="1"/>
    <col min="3521" max="3536" width="0" style="116" hidden="1" customWidth="1"/>
    <col min="3537" max="3538" width="8.84375" style="116" customWidth="1"/>
    <col min="3539" max="3762" width="9.23046875" style="116"/>
    <col min="3763" max="3763" width="10.84375" style="116" customWidth="1"/>
    <col min="3764" max="3764" width="30" style="116" customWidth="1"/>
    <col min="3765" max="3766" width="7.69140625" style="116" customWidth="1"/>
    <col min="3767" max="3768" width="8.15234375" style="116" customWidth="1"/>
    <col min="3769" max="3776" width="5.69140625" style="116" customWidth="1"/>
    <col min="3777" max="3792" width="0" style="116" hidden="1" customWidth="1"/>
    <col min="3793" max="3794" width="8.84375" style="116" customWidth="1"/>
    <col min="3795" max="4018" width="9.23046875" style="116"/>
    <col min="4019" max="4019" width="10.84375" style="116" customWidth="1"/>
    <col min="4020" max="4020" width="30" style="116" customWidth="1"/>
    <col min="4021" max="4022" width="7.69140625" style="116" customWidth="1"/>
    <col min="4023" max="4024" width="8.15234375" style="116" customWidth="1"/>
    <col min="4025" max="4032" width="5.69140625" style="116" customWidth="1"/>
    <col min="4033" max="4048" width="0" style="116" hidden="1" customWidth="1"/>
    <col min="4049" max="4050" width="8.84375" style="116" customWidth="1"/>
    <col min="4051" max="4274" width="9.23046875" style="116"/>
    <col min="4275" max="4275" width="10.84375" style="116" customWidth="1"/>
    <col min="4276" max="4276" width="30" style="116" customWidth="1"/>
    <col min="4277" max="4278" width="7.69140625" style="116" customWidth="1"/>
    <col min="4279" max="4280" width="8.15234375" style="116" customWidth="1"/>
    <col min="4281" max="4288" width="5.69140625" style="116" customWidth="1"/>
    <col min="4289" max="4304" width="0" style="116" hidden="1" customWidth="1"/>
    <col min="4305" max="4306" width="8.84375" style="116" customWidth="1"/>
    <col min="4307" max="4530" width="9.23046875" style="116"/>
    <col min="4531" max="4531" width="10.84375" style="116" customWidth="1"/>
    <col min="4532" max="4532" width="30" style="116" customWidth="1"/>
    <col min="4533" max="4534" width="7.69140625" style="116" customWidth="1"/>
    <col min="4535" max="4536" width="8.15234375" style="116" customWidth="1"/>
    <col min="4537" max="4544" width="5.69140625" style="116" customWidth="1"/>
    <col min="4545" max="4560" width="0" style="116" hidden="1" customWidth="1"/>
    <col min="4561" max="4562" width="8.84375" style="116" customWidth="1"/>
    <col min="4563" max="4786" width="9.23046875" style="116"/>
    <col min="4787" max="4787" width="10.84375" style="116" customWidth="1"/>
    <col min="4788" max="4788" width="30" style="116" customWidth="1"/>
    <col min="4789" max="4790" width="7.69140625" style="116" customWidth="1"/>
    <col min="4791" max="4792" width="8.15234375" style="116" customWidth="1"/>
    <col min="4793" max="4800" width="5.69140625" style="116" customWidth="1"/>
    <col min="4801" max="4816" width="0" style="116" hidden="1" customWidth="1"/>
    <col min="4817" max="4818" width="8.84375" style="116" customWidth="1"/>
    <col min="4819" max="5042" width="9.23046875" style="116"/>
    <col min="5043" max="5043" width="10.84375" style="116" customWidth="1"/>
    <col min="5044" max="5044" width="30" style="116" customWidth="1"/>
    <col min="5045" max="5046" width="7.69140625" style="116" customWidth="1"/>
    <col min="5047" max="5048" width="8.15234375" style="116" customWidth="1"/>
    <col min="5049" max="5056" width="5.69140625" style="116" customWidth="1"/>
    <col min="5057" max="5072" width="0" style="116" hidden="1" customWidth="1"/>
    <col min="5073" max="5074" width="8.84375" style="116" customWidth="1"/>
    <col min="5075" max="5298" width="9.23046875" style="116"/>
    <col min="5299" max="5299" width="10.84375" style="116" customWidth="1"/>
    <col min="5300" max="5300" width="30" style="116" customWidth="1"/>
    <col min="5301" max="5302" width="7.69140625" style="116" customWidth="1"/>
    <col min="5303" max="5304" width="8.15234375" style="116" customWidth="1"/>
    <col min="5305" max="5312" width="5.69140625" style="116" customWidth="1"/>
    <col min="5313" max="5328" width="0" style="116" hidden="1" customWidth="1"/>
    <col min="5329" max="5330" width="8.84375" style="116" customWidth="1"/>
    <col min="5331" max="5554" width="9.23046875" style="116"/>
    <col min="5555" max="5555" width="10.84375" style="116" customWidth="1"/>
    <col min="5556" max="5556" width="30" style="116" customWidth="1"/>
    <col min="5557" max="5558" width="7.69140625" style="116" customWidth="1"/>
    <col min="5559" max="5560" width="8.15234375" style="116" customWidth="1"/>
    <col min="5561" max="5568" width="5.69140625" style="116" customWidth="1"/>
    <col min="5569" max="5584" width="0" style="116" hidden="1" customWidth="1"/>
    <col min="5585" max="5586" width="8.84375" style="116" customWidth="1"/>
    <col min="5587" max="5810" width="9.23046875" style="116"/>
    <col min="5811" max="5811" width="10.84375" style="116" customWidth="1"/>
    <col min="5812" max="5812" width="30" style="116" customWidth="1"/>
    <col min="5813" max="5814" width="7.69140625" style="116" customWidth="1"/>
    <col min="5815" max="5816" width="8.15234375" style="116" customWidth="1"/>
    <col min="5817" max="5824" width="5.69140625" style="116" customWidth="1"/>
    <col min="5825" max="5840" width="0" style="116" hidden="1" customWidth="1"/>
    <col min="5841" max="5842" width="8.84375" style="116" customWidth="1"/>
    <col min="5843" max="6066" width="9.23046875" style="116"/>
    <col min="6067" max="6067" width="10.84375" style="116" customWidth="1"/>
    <col min="6068" max="6068" width="30" style="116" customWidth="1"/>
    <col min="6069" max="6070" width="7.69140625" style="116" customWidth="1"/>
    <col min="6071" max="6072" width="8.15234375" style="116" customWidth="1"/>
    <col min="6073" max="6080" width="5.69140625" style="116" customWidth="1"/>
    <col min="6081" max="6096" width="0" style="116" hidden="1" customWidth="1"/>
    <col min="6097" max="6098" width="8.84375" style="116" customWidth="1"/>
    <col min="6099" max="6322" width="9.23046875" style="116"/>
    <col min="6323" max="6323" width="10.84375" style="116" customWidth="1"/>
    <col min="6324" max="6324" width="30" style="116" customWidth="1"/>
    <col min="6325" max="6326" width="7.69140625" style="116" customWidth="1"/>
    <col min="6327" max="6328" width="8.15234375" style="116" customWidth="1"/>
    <col min="6329" max="6336" width="5.69140625" style="116" customWidth="1"/>
    <col min="6337" max="6352" width="0" style="116" hidden="1" customWidth="1"/>
    <col min="6353" max="6354" width="8.84375" style="116" customWidth="1"/>
    <col min="6355" max="6578" width="9.23046875" style="116"/>
    <col min="6579" max="6579" width="10.84375" style="116" customWidth="1"/>
    <col min="6580" max="6580" width="30" style="116" customWidth="1"/>
    <col min="6581" max="6582" width="7.69140625" style="116" customWidth="1"/>
    <col min="6583" max="6584" width="8.15234375" style="116" customWidth="1"/>
    <col min="6585" max="6592" width="5.69140625" style="116" customWidth="1"/>
    <col min="6593" max="6608" width="0" style="116" hidden="1" customWidth="1"/>
    <col min="6609" max="6610" width="8.84375" style="116" customWidth="1"/>
    <col min="6611" max="6834" width="9.23046875" style="116"/>
    <col min="6835" max="6835" width="10.84375" style="116" customWidth="1"/>
    <col min="6836" max="6836" width="30" style="116" customWidth="1"/>
    <col min="6837" max="6838" width="7.69140625" style="116" customWidth="1"/>
    <col min="6839" max="6840" width="8.15234375" style="116" customWidth="1"/>
    <col min="6841" max="6848" width="5.69140625" style="116" customWidth="1"/>
    <col min="6849" max="6864" width="0" style="116" hidden="1" customWidth="1"/>
    <col min="6865" max="6866" width="8.84375" style="116" customWidth="1"/>
    <col min="6867" max="7090" width="9.23046875" style="116"/>
    <col min="7091" max="7091" width="10.84375" style="116" customWidth="1"/>
    <col min="7092" max="7092" width="30" style="116" customWidth="1"/>
    <col min="7093" max="7094" width="7.69140625" style="116" customWidth="1"/>
    <col min="7095" max="7096" width="8.15234375" style="116" customWidth="1"/>
    <col min="7097" max="7104" width="5.69140625" style="116" customWidth="1"/>
    <col min="7105" max="7120" width="0" style="116" hidden="1" customWidth="1"/>
    <col min="7121" max="7122" width="8.84375" style="116" customWidth="1"/>
    <col min="7123" max="7346" width="9.23046875" style="116"/>
    <col min="7347" max="7347" width="10.84375" style="116" customWidth="1"/>
    <col min="7348" max="7348" width="30" style="116" customWidth="1"/>
    <col min="7349" max="7350" width="7.69140625" style="116" customWidth="1"/>
    <col min="7351" max="7352" width="8.15234375" style="116" customWidth="1"/>
    <col min="7353" max="7360" width="5.69140625" style="116" customWidth="1"/>
    <col min="7361" max="7376" width="0" style="116" hidden="1" customWidth="1"/>
    <col min="7377" max="7378" width="8.84375" style="116" customWidth="1"/>
    <col min="7379" max="7602" width="9.23046875" style="116"/>
    <col min="7603" max="7603" width="10.84375" style="116" customWidth="1"/>
    <col min="7604" max="7604" width="30" style="116" customWidth="1"/>
    <col min="7605" max="7606" width="7.69140625" style="116" customWidth="1"/>
    <col min="7607" max="7608" width="8.15234375" style="116" customWidth="1"/>
    <col min="7609" max="7616" width="5.69140625" style="116" customWidth="1"/>
    <col min="7617" max="7632" width="0" style="116" hidden="1" customWidth="1"/>
    <col min="7633" max="7634" width="8.84375" style="116" customWidth="1"/>
    <col min="7635" max="7858" width="9.23046875" style="116"/>
    <col min="7859" max="7859" width="10.84375" style="116" customWidth="1"/>
    <col min="7860" max="7860" width="30" style="116" customWidth="1"/>
    <col min="7861" max="7862" width="7.69140625" style="116" customWidth="1"/>
    <col min="7863" max="7864" width="8.15234375" style="116" customWidth="1"/>
    <col min="7865" max="7872" width="5.69140625" style="116" customWidth="1"/>
    <col min="7873" max="7888" width="0" style="116" hidden="1" customWidth="1"/>
    <col min="7889" max="7890" width="8.84375" style="116" customWidth="1"/>
    <col min="7891" max="8114" width="9.23046875" style="116"/>
    <col min="8115" max="8115" width="10.84375" style="116" customWidth="1"/>
    <col min="8116" max="8116" width="30" style="116" customWidth="1"/>
    <col min="8117" max="8118" width="7.69140625" style="116" customWidth="1"/>
    <col min="8119" max="8120" width="8.15234375" style="116" customWidth="1"/>
    <col min="8121" max="8128" width="5.69140625" style="116" customWidth="1"/>
    <col min="8129" max="8144" width="0" style="116" hidden="1" customWidth="1"/>
    <col min="8145" max="8146" width="8.84375" style="116" customWidth="1"/>
    <col min="8147" max="8370" width="9.23046875" style="116"/>
    <col min="8371" max="8371" width="10.84375" style="116" customWidth="1"/>
    <col min="8372" max="8372" width="30" style="116" customWidth="1"/>
    <col min="8373" max="8374" width="7.69140625" style="116" customWidth="1"/>
    <col min="8375" max="8376" width="8.15234375" style="116" customWidth="1"/>
    <col min="8377" max="8384" width="5.69140625" style="116" customWidth="1"/>
    <col min="8385" max="8400" width="0" style="116" hidden="1" customWidth="1"/>
    <col min="8401" max="8402" width="8.84375" style="116" customWidth="1"/>
    <col min="8403" max="8626" width="9.23046875" style="116"/>
    <col min="8627" max="8627" width="10.84375" style="116" customWidth="1"/>
    <col min="8628" max="8628" width="30" style="116" customWidth="1"/>
    <col min="8629" max="8630" width="7.69140625" style="116" customWidth="1"/>
    <col min="8631" max="8632" width="8.15234375" style="116" customWidth="1"/>
    <col min="8633" max="8640" width="5.69140625" style="116" customWidth="1"/>
    <col min="8641" max="8656" width="0" style="116" hidden="1" customWidth="1"/>
    <col min="8657" max="8658" width="8.84375" style="116" customWidth="1"/>
    <col min="8659" max="8882" width="9.23046875" style="116"/>
    <col min="8883" max="8883" width="10.84375" style="116" customWidth="1"/>
    <col min="8884" max="8884" width="30" style="116" customWidth="1"/>
    <col min="8885" max="8886" width="7.69140625" style="116" customWidth="1"/>
    <col min="8887" max="8888" width="8.15234375" style="116" customWidth="1"/>
    <col min="8889" max="8896" width="5.69140625" style="116" customWidth="1"/>
    <col min="8897" max="8912" width="0" style="116" hidden="1" customWidth="1"/>
    <col min="8913" max="8914" width="8.84375" style="116" customWidth="1"/>
    <col min="8915" max="9138" width="9.23046875" style="116"/>
    <col min="9139" max="9139" width="10.84375" style="116" customWidth="1"/>
    <col min="9140" max="9140" width="30" style="116" customWidth="1"/>
    <col min="9141" max="9142" width="7.69140625" style="116" customWidth="1"/>
    <col min="9143" max="9144" width="8.15234375" style="116" customWidth="1"/>
    <col min="9145" max="9152" width="5.69140625" style="116" customWidth="1"/>
    <col min="9153" max="9168" width="0" style="116" hidden="1" customWidth="1"/>
    <col min="9169" max="9170" width="8.84375" style="116" customWidth="1"/>
    <col min="9171" max="9394" width="9.23046875" style="116"/>
    <col min="9395" max="9395" width="10.84375" style="116" customWidth="1"/>
    <col min="9396" max="9396" width="30" style="116" customWidth="1"/>
    <col min="9397" max="9398" width="7.69140625" style="116" customWidth="1"/>
    <col min="9399" max="9400" width="8.15234375" style="116" customWidth="1"/>
    <col min="9401" max="9408" width="5.69140625" style="116" customWidth="1"/>
    <col min="9409" max="9424" width="0" style="116" hidden="1" customWidth="1"/>
    <col min="9425" max="9426" width="8.84375" style="116" customWidth="1"/>
    <col min="9427" max="9650" width="9.23046875" style="116"/>
    <col min="9651" max="9651" width="10.84375" style="116" customWidth="1"/>
    <col min="9652" max="9652" width="30" style="116" customWidth="1"/>
    <col min="9653" max="9654" width="7.69140625" style="116" customWidth="1"/>
    <col min="9655" max="9656" width="8.15234375" style="116" customWidth="1"/>
    <col min="9657" max="9664" width="5.69140625" style="116" customWidth="1"/>
    <col min="9665" max="9680" width="0" style="116" hidden="1" customWidth="1"/>
    <col min="9681" max="9682" width="8.84375" style="116" customWidth="1"/>
    <col min="9683" max="9906" width="9.23046875" style="116"/>
    <col min="9907" max="9907" width="10.84375" style="116" customWidth="1"/>
    <col min="9908" max="9908" width="30" style="116" customWidth="1"/>
    <col min="9909" max="9910" width="7.69140625" style="116" customWidth="1"/>
    <col min="9911" max="9912" width="8.15234375" style="116" customWidth="1"/>
    <col min="9913" max="9920" width="5.69140625" style="116" customWidth="1"/>
    <col min="9921" max="9936" width="0" style="116" hidden="1" customWidth="1"/>
    <col min="9937" max="9938" width="8.84375" style="116" customWidth="1"/>
    <col min="9939" max="10162" width="9.23046875" style="116"/>
    <col min="10163" max="10163" width="10.84375" style="116" customWidth="1"/>
    <col min="10164" max="10164" width="30" style="116" customWidth="1"/>
    <col min="10165" max="10166" width="7.69140625" style="116" customWidth="1"/>
    <col min="10167" max="10168" width="8.15234375" style="116" customWidth="1"/>
    <col min="10169" max="10176" width="5.69140625" style="116" customWidth="1"/>
    <col min="10177" max="10192" width="0" style="116" hidden="1" customWidth="1"/>
    <col min="10193" max="10194" width="8.84375" style="116" customWidth="1"/>
    <col min="10195" max="10418" width="9.23046875" style="116"/>
    <col min="10419" max="10419" width="10.84375" style="116" customWidth="1"/>
    <col min="10420" max="10420" width="30" style="116" customWidth="1"/>
    <col min="10421" max="10422" width="7.69140625" style="116" customWidth="1"/>
    <col min="10423" max="10424" width="8.15234375" style="116" customWidth="1"/>
    <col min="10425" max="10432" width="5.69140625" style="116" customWidth="1"/>
    <col min="10433" max="10448" width="0" style="116" hidden="1" customWidth="1"/>
    <col min="10449" max="10450" width="8.84375" style="116" customWidth="1"/>
    <col min="10451" max="10674" width="9.23046875" style="116"/>
    <col min="10675" max="10675" width="10.84375" style="116" customWidth="1"/>
    <col min="10676" max="10676" width="30" style="116" customWidth="1"/>
    <col min="10677" max="10678" width="7.69140625" style="116" customWidth="1"/>
    <col min="10679" max="10680" width="8.15234375" style="116" customWidth="1"/>
    <col min="10681" max="10688" width="5.69140625" style="116" customWidth="1"/>
    <col min="10689" max="10704" width="0" style="116" hidden="1" customWidth="1"/>
    <col min="10705" max="10706" width="8.84375" style="116" customWidth="1"/>
    <col min="10707" max="10930" width="9.23046875" style="116"/>
    <col min="10931" max="10931" width="10.84375" style="116" customWidth="1"/>
    <col min="10932" max="10932" width="30" style="116" customWidth="1"/>
    <col min="10933" max="10934" width="7.69140625" style="116" customWidth="1"/>
    <col min="10935" max="10936" width="8.15234375" style="116" customWidth="1"/>
    <col min="10937" max="10944" width="5.69140625" style="116" customWidth="1"/>
    <col min="10945" max="10960" width="0" style="116" hidden="1" customWidth="1"/>
    <col min="10961" max="10962" width="8.84375" style="116" customWidth="1"/>
    <col min="10963" max="11186" width="9.23046875" style="116"/>
    <col min="11187" max="11187" width="10.84375" style="116" customWidth="1"/>
    <col min="11188" max="11188" width="30" style="116" customWidth="1"/>
    <col min="11189" max="11190" width="7.69140625" style="116" customWidth="1"/>
    <col min="11191" max="11192" width="8.15234375" style="116" customWidth="1"/>
    <col min="11193" max="11200" width="5.69140625" style="116" customWidth="1"/>
    <col min="11201" max="11216" width="0" style="116" hidden="1" customWidth="1"/>
    <col min="11217" max="11218" width="8.84375" style="116" customWidth="1"/>
    <col min="11219" max="11442" width="9.23046875" style="116"/>
    <col min="11443" max="11443" width="10.84375" style="116" customWidth="1"/>
    <col min="11444" max="11444" width="30" style="116" customWidth="1"/>
    <col min="11445" max="11446" width="7.69140625" style="116" customWidth="1"/>
    <col min="11447" max="11448" width="8.15234375" style="116" customWidth="1"/>
    <col min="11449" max="11456" width="5.69140625" style="116" customWidth="1"/>
    <col min="11457" max="11472" width="0" style="116" hidden="1" customWidth="1"/>
    <col min="11473" max="11474" width="8.84375" style="116" customWidth="1"/>
    <col min="11475" max="11698" width="9.23046875" style="116"/>
    <col min="11699" max="11699" width="10.84375" style="116" customWidth="1"/>
    <col min="11700" max="11700" width="30" style="116" customWidth="1"/>
    <col min="11701" max="11702" width="7.69140625" style="116" customWidth="1"/>
    <col min="11703" max="11704" width="8.15234375" style="116" customWidth="1"/>
    <col min="11705" max="11712" width="5.69140625" style="116" customWidth="1"/>
    <col min="11713" max="11728" width="0" style="116" hidden="1" customWidth="1"/>
    <col min="11729" max="11730" width="8.84375" style="116" customWidth="1"/>
    <col min="11731" max="11954" width="9.23046875" style="116"/>
    <col min="11955" max="11955" width="10.84375" style="116" customWidth="1"/>
    <col min="11956" max="11956" width="30" style="116" customWidth="1"/>
    <col min="11957" max="11958" width="7.69140625" style="116" customWidth="1"/>
    <col min="11959" max="11960" width="8.15234375" style="116" customWidth="1"/>
    <col min="11961" max="11968" width="5.69140625" style="116" customWidth="1"/>
    <col min="11969" max="11984" width="0" style="116" hidden="1" customWidth="1"/>
    <col min="11985" max="11986" width="8.84375" style="116" customWidth="1"/>
    <col min="11987" max="12210" width="9.23046875" style="116"/>
    <col min="12211" max="12211" width="10.84375" style="116" customWidth="1"/>
    <col min="12212" max="12212" width="30" style="116" customWidth="1"/>
    <col min="12213" max="12214" width="7.69140625" style="116" customWidth="1"/>
    <col min="12215" max="12216" width="8.15234375" style="116" customWidth="1"/>
    <col min="12217" max="12224" width="5.69140625" style="116" customWidth="1"/>
    <col min="12225" max="12240" width="0" style="116" hidden="1" customWidth="1"/>
    <col min="12241" max="12242" width="8.84375" style="116" customWidth="1"/>
    <col min="12243" max="12466" width="9.23046875" style="116"/>
    <col min="12467" max="12467" width="10.84375" style="116" customWidth="1"/>
    <col min="12468" max="12468" width="30" style="116" customWidth="1"/>
    <col min="12469" max="12470" width="7.69140625" style="116" customWidth="1"/>
    <col min="12471" max="12472" width="8.15234375" style="116" customWidth="1"/>
    <col min="12473" max="12480" width="5.69140625" style="116" customWidth="1"/>
    <col min="12481" max="12496" width="0" style="116" hidden="1" customWidth="1"/>
    <col min="12497" max="12498" width="8.84375" style="116" customWidth="1"/>
    <col min="12499" max="12722" width="9.23046875" style="116"/>
    <col min="12723" max="12723" width="10.84375" style="116" customWidth="1"/>
    <col min="12724" max="12724" width="30" style="116" customWidth="1"/>
    <col min="12725" max="12726" width="7.69140625" style="116" customWidth="1"/>
    <col min="12727" max="12728" width="8.15234375" style="116" customWidth="1"/>
    <col min="12729" max="12736" width="5.69140625" style="116" customWidth="1"/>
    <col min="12737" max="12752" width="0" style="116" hidden="1" customWidth="1"/>
    <col min="12753" max="12754" width="8.84375" style="116" customWidth="1"/>
    <col min="12755" max="12978" width="9.23046875" style="116"/>
    <col min="12979" max="12979" width="10.84375" style="116" customWidth="1"/>
    <col min="12980" max="12980" width="30" style="116" customWidth="1"/>
    <col min="12981" max="12982" width="7.69140625" style="116" customWidth="1"/>
    <col min="12983" max="12984" width="8.15234375" style="116" customWidth="1"/>
    <col min="12985" max="12992" width="5.69140625" style="116" customWidth="1"/>
    <col min="12993" max="13008" width="0" style="116" hidden="1" customWidth="1"/>
    <col min="13009" max="13010" width="8.84375" style="116" customWidth="1"/>
    <col min="13011" max="13234" width="9.23046875" style="116"/>
    <col min="13235" max="13235" width="10.84375" style="116" customWidth="1"/>
    <col min="13236" max="13236" width="30" style="116" customWidth="1"/>
    <col min="13237" max="13238" width="7.69140625" style="116" customWidth="1"/>
    <col min="13239" max="13240" width="8.15234375" style="116" customWidth="1"/>
    <col min="13241" max="13248" width="5.69140625" style="116" customWidth="1"/>
    <col min="13249" max="13264" width="0" style="116" hidden="1" customWidth="1"/>
    <col min="13265" max="13266" width="8.84375" style="116" customWidth="1"/>
    <col min="13267" max="13490" width="9.23046875" style="116"/>
    <col min="13491" max="13491" width="10.84375" style="116" customWidth="1"/>
    <col min="13492" max="13492" width="30" style="116" customWidth="1"/>
    <col min="13493" max="13494" width="7.69140625" style="116" customWidth="1"/>
    <col min="13495" max="13496" width="8.15234375" style="116" customWidth="1"/>
    <col min="13497" max="13504" width="5.69140625" style="116" customWidth="1"/>
    <col min="13505" max="13520" width="0" style="116" hidden="1" customWidth="1"/>
    <col min="13521" max="13522" width="8.84375" style="116" customWidth="1"/>
    <col min="13523" max="13746" width="9.23046875" style="116"/>
    <col min="13747" max="13747" width="10.84375" style="116" customWidth="1"/>
    <col min="13748" max="13748" width="30" style="116" customWidth="1"/>
    <col min="13749" max="13750" width="7.69140625" style="116" customWidth="1"/>
    <col min="13751" max="13752" width="8.15234375" style="116" customWidth="1"/>
    <col min="13753" max="13760" width="5.69140625" style="116" customWidth="1"/>
    <col min="13761" max="13776" width="0" style="116" hidden="1" customWidth="1"/>
    <col min="13777" max="13778" width="8.84375" style="116" customWidth="1"/>
    <col min="13779" max="14002" width="9.23046875" style="116"/>
    <col min="14003" max="14003" width="10.84375" style="116" customWidth="1"/>
    <col min="14004" max="14004" width="30" style="116" customWidth="1"/>
    <col min="14005" max="14006" width="7.69140625" style="116" customWidth="1"/>
    <col min="14007" max="14008" width="8.15234375" style="116" customWidth="1"/>
    <col min="14009" max="14016" width="5.69140625" style="116" customWidth="1"/>
    <col min="14017" max="14032" width="0" style="116" hidden="1" customWidth="1"/>
    <col min="14033" max="14034" width="8.84375" style="116" customWidth="1"/>
    <col min="14035" max="14258" width="9.23046875" style="116"/>
    <col min="14259" max="14259" width="10.84375" style="116" customWidth="1"/>
    <col min="14260" max="14260" width="30" style="116" customWidth="1"/>
    <col min="14261" max="14262" width="7.69140625" style="116" customWidth="1"/>
    <col min="14263" max="14264" width="8.15234375" style="116" customWidth="1"/>
    <col min="14265" max="14272" width="5.69140625" style="116" customWidth="1"/>
    <col min="14273" max="14288" width="0" style="116" hidden="1" customWidth="1"/>
    <col min="14289" max="14290" width="8.84375" style="116" customWidth="1"/>
    <col min="14291" max="14514" width="9.23046875" style="116"/>
    <col min="14515" max="14515" width="10.84375" style="116" customWidth="1"/>
    <col min="14516" max="14516" width="30" style="116" customWidth="1"/>
    <col min="14517" max="14518" width="7.69140625" style="116" customWidth="1"/>
    <col min="14519" max="14520" width="8.15234375" style="116" customWidth="1"/>
    <col min="14521" max="14528" width="5.69140625" style="116" customWidth="1"/>
    <col min="14529" max="14544" width="0" style="116" hidden="1" customWidth="1"/>
    <col min="14545" max="14546" width="8.84375" style="116" customWidth="1"/>
    <col min="14547" max="14770" width="9.23046875" style="116"/>
    <col min="14771" max="14771" width="10.84375" style="116" customWidth="1"/>
    <col min="14772" max="14772" width="30" style="116" customWidth="1"/>
    <col min="14773" max="14774" width="7.69140625" style="116" customWidth="1"/>
    <col min="14775" max="14776" width="8.15234375" style="116" customWidth="1"/>
    <col min="14777" max="14784" width="5.69140625" style="116" customWidth="1"/>
    <col min="14785" max="14800" width="0" style="116" hidden="1" customWidth="1"/>
    <col min="14801" max="14802" width="8.84375" style="116" customWidth="1"/>
    <col min="14803" max="15026" width="9.23046875" style="116"/>
    <col min="15027" max="15027" width="10.84375" style="116" customWidth="1"/>
    <col min="15028" max="15028" width="30" style="116" customWidth="1"/>
    <col min="15029" max="15030" width="7.69140625" style="116" customWidth="1"/>
    <col min="15031" max="15032" width="8.15234375" style="116" customWidth="1"/>
    <col min="15033" max="15040" width="5.69140625" style="116" customWidth="1"/>
    <col min="15041" max="15056" width="0" style="116" hidden="1" customWidth="1"/>
    <col min="15057" max="15058" width="8.84375" style="116" customWidth="1"/>
    <col min="15059" max="15282" width="9.23046875" style="116"/>
    <col min="15283" max="15283" width="10.84375" style="116" customWidth="1"/>
    <col min="15284" max="15284" width="30" style="116" customWidth="1"/>
    <col min="15285" max="15286" width="7.69140625" style="116" customWidth="1"/>
    <col min="15287" max="15288" width="8.15234375" style="116" customWidth="1"/>
    <col min="15289" max="15296" width="5.69140625" style="116" customWidth="1"/>
    <col min="15297" max="15312" width="0" style="116" hidden="1" customWidth="1"/>
    <col min="15313" max="15314" width="8.84375" style="116" customWidth="1"/>
    <col min="15315" max="15538" width="9.23046875" style="116"/>
    <col min="15539" max="15539" width="10.84375" style="116" customWidth="1"/>
    <col min="15540" max="15540" width="30" style="116" customWidth="1"/>
    <col min="15541" max="15542" width="7.69140625" style="116" customWidth="1"/>
    <col min="15543" max="15544" width="8.15234375" style="116" customWidth="1"/>
    <col min="15545" max="15552" width="5.69140625" style="116" customWidth="1"/>
    <col min="15553" max="15568" width="0" style="116" hidden="1" customWidth="1"/>
    <col min="15569" max="15570" width="8.84375" style="116" customWidth="1"/>
    <col min="15571" max="15794" width="9.23046875" style="116"/>
    <col min="15795" max="15795" width="10.84375" style="116" customWidth="1"/>
    <col min="15796" max="15796" width="30" style="116" customWidth="1"/>
    <col min="15797" max="15798" width="7.69140625" style="116" customWidth="1"/>
    <col min="15799" max="15800" width="8.15234375" style="116" customWidth="1"/>
    <col min="15801" max="15808" width="5.69140625" style="116" customWidth="1"/>
    <col min="15809" max="15824" width="0" style="116" hidden="1" customWidth="1"/>
    <col min="15825" max="15826" width="8.84375" style="116" customWidth="1"/>
    <col min="15827" max="16050" width="9.23046875" style="116"/>
    <col min="16051" max="16051" width="10.84375" style="116" customWidth="1"/>
    <col min="16052" max="16052" width="30" style="116" customWidth="1"/>
    <col min="16053" max="16054" width="7.69140625" style="116" customWidth="1"/>
    <col min="16055" max="16056" width="8.15234375" style="116" customWidth="1"/>
    <col min="16057" max="16064" width="5.69140625" style="116" customWidth="1"/>
    <col min="16065" max="16080" width="0" style="116" hidden="1" customWidth="1"/>
    <col min="16081" max="16082" width="8.84375" style="116" customWidth="1"/>
    <col min="16083" max="16384" width="9.23046875" style="116"/>
  </cols>
  <sheetData>
    <row r="1" spans="1:17" ht="16.2" customHeight="1" x14ac:dyDescent="0.3"/>
    <row r="2" spans="1:17" s="113" customFormat="1" ht="16.2" customHeight="1" x14ac:dyDescent="0.3"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Q2" s="115"/>
    </row>
    <row r="3" spans="1:17" s="113" customFormat="1" ht="16.2" customHeight="1" x14ac:dyDescent="0.3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Q3" s="115"/>
    </row>
    <row r="4" spans="1:17" ht="18" customHeight="1" x14ac:dyDescent="0.35">
      <c r="B4" s="172" t="s">
        <v>97</v>
      </c>
      <c r="G4" s="117"/>
      <c r="H4" s="117"/>
      <c r="I4" s="117"/>
      <c r="J4" s="117"/>
      <c r="K4" s="117"/>
      <c r="L4" s="117"/>
      <c r="M4" s="117"/>
      <c r="N4" s="117"/>
      <c r="O4" s="117"/>
    </row>
    <row r="5" spans="1:17" ht="15.45" x14ac:dyDescent="0.3">
      <c r="B5" s="173" t="s">
        <v>78</v>
      </c>
      <c r="D5" s="37"/>
      <c r="E5" s="37"/>
      <c r="F5" s="37"/>
      <c r="G5" s="117"/>
      <c r="H5" s="117"/>
      <c r="I5" s="117"/>
      <c r="J5" s="117"/>
      <c r="K5" s="117"/>
      <c r="L5" s="117"/>
      <c r="M5" s="117"/>
      <c r="N5" s="117"/>
      <c r="O5" s="117"/>
    </row>
    <row r="6" spans="1:17" ht="15.45" thickBot="1" x14ac:dyDescent="0.35">
      <c r="B6" s="42" t="s">
        <v>110</v>
      </c>
      <c r="D6" s="42"/>
      <c r="E6" s="42"/>
      <c r="F6" s="42"/>
      <c r="G6" s="119"/>
      <c r="H6" s="119"/>
      <c r="I6" s="119"/>
      <c r="J6" s="119"/>
      <c r="K6" s="119"/>
      <c r="L6" s="119"/>
      <c r="M6" s="119"/>
      <c r="N6" s="119"/>
      <c r="O6" s="119"/>
    </row>
    <row r="7" spans="1:17" ht="25.3" customHeight="1" x14ac:dyDescent="0.3">
      <c r="A7" s="329" t="s">
        <v>59</v>
      </c>
      <c r="B7" s="330"/>
      <c r="C7" s="333" t="s">
        <v>0</v>
      </c>
      <c r="D7" s="335" t="s">
        <v>45</v>
      </c>
      <c r="E7" s="337">
        <v>2025</v>
      </c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9"/>
      <c r="Q7" s="163"/>
    </row>
    <row r="8" spans="1:17" ht="25.3" customHeight="1" thickBot="1" x14ac:dyDescent="0.35">
      <c r="A8" s="331"/>
      <c r="B8" s="332"/>
      <c r="C8" s="334"/>
      <c r="D8" s="336"/>
      <c r="E8" s="257" t="s">
        <v>40</v>
      </c>
      <c r="F8" s="258" t="s">
        <v>41</v>
      </c>
      <c r="G8" s="258" t="s">
        <v>47</v>
      </c>
      <c r="H8" s="258" t="s">
        <v>48</v>
      </c>
      <c r="I8" s="258" t="s">
        <v>49</v>
      </c>
      <c r="J8" s="258" t="s">
        <v>50</v>
      </c>
      <c r="K8" s="258" t="s">
        <v>51</v>
      </c>
      <c r="L8" s="258" t="s">
        <v>52</v>
      </c>
      <c r="M8" s="258" t="s">
        <v>53</v>
      </c>
      <c r="N8" s="258" t="s">
        <v>54</v>
      </c>
      <c r="O8" s="258" t="s">
        <v>55</v>
      </c>
      <c r="P8" s="218" t="s">
        <v>56</v>
      </c>
      <c r="Q8" s="163"/>
    </row>
    <row r="9" spans="1:17" ht="26.05" customHeight="1" x14ac:dyDescent="0.3">
      <c r="A9" s="341" t="s">
        <v>72</v>
      </c>
      <c r="B9" s="256" t="s">
        <v>83</v>
      </c>
      <c r="C9" s="360" t="s">
        <v>3</v>
      </c>
      <c r="D9" s="252">
        <v>122</v>
      </c>
      <c r="E9" s="130">
        <v>16</v>
      </c>
      <c r="F9" s="168">
        <v>21</v>
      </c>
      <c r="G9" s="130">
        <v>27</v>
      </c>
      <c r="H9" s="168">
        <v>19</v>
      </c>
      <c r="I9" s="130">
        <v>19</v>
      </c>
      <c r="J9" s="168">
        <v>9</v>
      </c>
      <c r="K9" s="130">
        <v>11</v>
      </c>
      <c r="L9" s="168">
        <v>0</v>
      </c>
      <c r="M9" s="130">
        <v>0</v>
      </c>
      <c r="N9" s="168">
        <v>0</v>
      </c>
      <c r="O9" s="130">
        <v>0</v>
      </c>
      <c r="P9" s="124">
        <v>0</v>
      </c>
      <c r="Q9" s="164"/>
    </row>
    <row r="10" spans="1:17" ht="26.05" customHeight="1" x14ac:dyDescent="0.3">
      <c r="A10" s="341"/>
      <c r="B10" s="233" t="s">
        <v>84</v>
      </c>
      <c r="C10" s="361"/>
      <c r="D10" s="246">
        <v>125</v>
      </c>
      <c r="E10" s="131">
        <v>17</v>
      </c>
      <c r="F10" s="166">
        <v>21</v>
      </c>
      <c r="G10" s="166">
        <v>27</v>
      </c>
      <c r="H10" s="166">
        <v>21</v>
      </c>
      <c r="I10" s="166">
        <v>19</v>
      </c>
      <c r="J10" s="166">
        <v>9</v>
      </c>
      <c r="K10" s="166">
        <v>11</v>
      </c>
      <c r="L10" s="166">
        <v>0</v>
      </c>
      <c r="M10" s="166">
        <v>0</v>
      </c>
      <c r="N10" s="166">
        <v>0</v>
      </c>
      <c r="O10" s="166">
        <v>0</v>
      </c>
      <c r="P10" s="212">
        <v>0</v>
      </c>
      <c r="Q10" s="164"/>
    </row>
    <row r="11" spans="1:17" ht="26.05" customHeight="1" x14ac:dyDescent="0.3">
      <c r="A11" s="341"/>
      <c r="B11" s="259" t="s">
        <v>83</v>
      </c>
      <c r="C11" s="349" t="s">
        <v>98</v>
      </c>
      <c r="D11" s="260">
        <v>16</v>
      </c>
      <c r="E11" s="210">
        <v>2</v>
      </c>
      <c r="F11" s="261">
        <v>2</v>
      </c>
      <c r="G11" s="261">
        <v>2</v>
      </c>
      <c r="H11" s="261">
        <v>3</v>
      </c>
      <c r="I11" s="261">
        <v>2</v>
      </c>
      <c r="J11" s="261">
        <v>2</v>
      </c>
      <c r="K11" s="261">
        <v>3</v>
      </c>
      <c r="L11" s="261">
        <v>0</v>
      </c>
      <c r="M11" s="261">
        <v>0</v>
      </c>
      <c r="N11" s="261">
        <v>0</v>
      </c>
      <c r="O11" s="261">
        <v>0</v>
      </c>
      <c r="P11" s="216">
        <v>0</v>
      </c>
      <c r="Q11" s="164"/>
    </row>
    <row r="12" spans="1:17" ht="26.05" customHeight="1" x14ac:dyDescent="0.3">
      <c r="A12" s="341"/>
      <c r="B12" s="262" t="s">
        <v>84</v>
      </c>
      <c r="C12" s="362"/>
      <c r="D12" s="263">
        <v>16</v>
      </c>
      <c r="E12" s="209">
        <v>2</v>
      </c>
      <c r="F12" s="264">
        <v>2</v>
      </c>
      <c r="G12" s="264">
        <v>2</v>
      </c>
      <c r="H12" s="264">
        <v>3</v>
      </c>
      <c r="I12" s="264">
        <v>2</v>
      </c>
      <c r="J12" s="264">
        <v>2</v>
      </c>
      <c r="K12" s="264">
        <v>3</v>
      </c>
      <c r="L12" s="264">
        <v>0</v>
      </c>
      <c r="M12" s="264">
        <v>0</v>
      </c>
      <c r="N12" s="264">
        <v>0</v>
      </c>
      <c r="O12" s="264">
        <v>0</v>
      </c>
      <c r="P12" s="215">
        <v>0</v>
      </c>
      <c r="Q12" s="164"/>
    </row>
    <row r="13" spans="1:17" ht="26.05" customHeight="1" x14ac:dyDescent="0.3">
      <c r="A13" s="341"/>
      <c r="B13" s="232" t="s">
        <v>83</v>
      </c>
      <c r="C13" s="363" t="s">
        <v>5</v>
      </c>
      <c r="D13" s="247">
        <v>6</v>
      </c>
      <c r="E13" s="208">
        <v>0</v>
      </c>
      <c r="F13" s="167">
        <v>0</v>
      </c>
      <c r="G13" s="167">
        <v>1</v>
      </c>
      <c r="H13" s="167">
        <v>2</v>
      </c>
      <c r="I13" s="167">
        <v>1</v>
      </c>
      <c r="J13" s="167">
        <v>2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254">
        <v>0</v>
      </c>
      <c r="Q13" s="164"/>
    </row>
    <row r="14" spans="1:17" ht="26.05" customHeight="1" x14ac:dyDescent="0.3">
      <c r="A14" s="341"/>
      <c r="B14" s="233" t="s">
        <v>84</v>
      </c>
      <c r="C14" s="361"/>
      <c r="D14" s="246">
        <v>6</v>
      </c>
      <c r="E14" s="131">
        <v>0</v>
      </c>
      <c r="F14" s="166">
        <v>0</v>
      </c>
      <c r="G14" s="166">
        <v>1</v>
      </c>
      <c r="H14" s="166">
        <v>2</v>
      </c>
      <c r="I14" s="166">
        <v>1</v>
      </c>
      <c r="J14" s="166">
        <v>2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  <c r="P14" s="212">
        <v>0</v>
      </c>
      <c r="Q14" s="164"/>
    </row>
    <row r="15" spans="1:17" ht="26.05" customHeight="1" x14ac:dyDescent="0.3">
      <c r="A15" s="341"/>
      <c r="B15" s="259" t="s">
        <v>83</v>
      </c>
      <c r="C15" s="349" t="s">
        <v>73</v>
      </c>
      <c r="D15" s="265">
        <v>3</v>
      </c>
      <c r="E15" s="266">
        <v>0</v>
      </c>
      <c r="F15" s="267">
        <v>2</v>
      </c>
      <c r="G15" s="267">
        <v>1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67">
        <v>0</v>
      </c>
      <c r="O15" s="267">
        <v>0</v>
      </c>
      <c r="P15" s="268">
        <v>0</v>
      </c>
      <c r="Q15" s="164"/>
    </row>
    <row r="16" spans="1:17" ht="26.05" customHeight="1" thickBot="1" x14ac:dyDescent="0.35">
      <c r="A16" s="359"/>
      <c r="B16" s="269" t="s">
        <v>84</v>
      </c>
      <c r="C16" s="350"/>
      <c r="D16" s="270">
        <v>3</v>
      </c>
      <c r="E16" s="271">
        <v>0</v>
      </c>
      <c r="F16" s="272">
        <v>2</v>
      </c>
      <c r="G16" s="272">
        <v>1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0</v>
      </c>
      <c r="O16" s="272">
        <v>0</v>
      </c>
      <c r="P16" s="273">
        <v>0</v>
      </c>
      <c r="Q16" s="164"/>
    </row>
    <row r="17" spans="1:19" s="118" customFormat="1" ht="26.05" customHeight="1" thickTop="1" x14ac:dyDescent="0.3">
      <c r="A17" s="351" t="s">
        <v>87</v>
      </c>
      <c r="B17" s="351"/>
      <c r="C17" s="237" t="s">
        <v>85</v>
      </c>
      <c r="D17" s="248">
        <v>147</v>
      </c>
      <c r="E17" s="242">
        <v>18</v>
      </c>
      <c r="F17" s="230">
        <v>25</v>
      </c>
      <c r="G17" s="230">
        <v>31</v>
      </c>
      <c r="H17" s="230">
        <v>24</v>
      </c>
      <c r="I17" s="230">
        <v>22</v>
      </c>
      <c r="J17" s="230">
        <v>13</v>
      </c>
      <c r="K17" s="230">
        <v>14</v>
      </c>
      <c r="L17" s="230">
        <v>0</v>
      </c>
      <c r="M17" s="230">
        <v>0</v>
      </c>
      <c r="N17" s="230">
        <v>0</v>
      </c>
      <c r="O17" s="230">
        <v>0</v>
      </c>
      <c r="P17" s="213">
        <v>0</v>
      </c>
      <c r="Q17" s="164"/>
      <c r="S17" s="116"/>
    </row>
    <row r="18" spans="1:19" s="118" customFormat="1" ht="26.05" customHeight="1" thickBot="1" x14ac:dyDescent="0.35">
      <c r="A18" s="352"/>
      <c r="B18" s="352"/>
      <c r="C18" s="238" t="s">
        <v>86</v>
      </c>
      <c r="D18" s="249">
        <v>150</v>
      </c>
      <c r="E18" s="243">
        <v>19</v>
      </c>
      <c r="F18" s="231">
        <v>25</v>
      </c>
      <c r="G18" s="231">
        <v>31</v>
      </c>
      <c r="H18" s="231">
        <v>26</v>
      </c>
      <c r="I18" s="231">
        <v>22</v>
      </c>
      <c r="J18" s="231">
        <v>13</v>
      </c>
      <c r="K18" s="231">
        <v>14</v>
      </c>
      <c r="L18" s="231">
        <v>0</v>
      </c>
      <c r="M18" s="231">
        <v>0</v>
      </c>
      <c r="N18" s="231">
        <v>0</v>
      </c>
      <c r="O18" s="231">
        <v>0</v>
      </c>
      <c r="P18" s="214">
        <v>0</v>
      </c>
      <c r="Q18" s="164"/>
      <c r="S18" s="116"/>
    </row>
    <row r="19" spans="1:19" ht="26.05" customHeight="1" x14ac:dyDescent="0.3">
      <c r="A19" s="353" t="s">
        <v>100</v>
      </c>
      <c r="B19" s="356" t="s">
        <v>83</v>
      </c>
      <c r="C19" s="239" t="s">
        <v>39</v>
      </c>
      <c r="D19" s="247">
        <v>5711</v>
      </c>
      <c r="E19" s="208">
        <v>875</v>
      </c>
      <c r="F19" s="167">
        <v>839</v>
      </c>
      <c r="G19" s="167">
        <v>947</v>
      </c>
      <c r="H19" s="167">
        <v>854</v>
      </c>
      <c r="I19" s="167">
        <v>842</v>
      </c>
      <c r="J19" s="167">
        <v>680</v>
      </c>
      <c r="K19" s="167">
        <v>674</v>
      </c>
      <c r="L19" s="167">
        <v>0</v>
      </c>
      <c r="M19" s="167">
        <v>0</v>
      </c>
      <c r="N19" s="167">
        <v>0</v>
      </c>
      <c r="O19" s="167">
        <v>0</v>
      </c>
      <c r="P19" s="254">
        <v>0</v>
      </c>
      <c r="Q19" s="164"/>
      <c r="S19" s="118"/>
    </row>
    <row r="20" spans="1:19" ht="26.05" customHeight="1" x14ac:dyDescent="0.3">
      <c r="A20" s="354"/>
      <c r="B20" s="357"/>
      <c r="C20" s="274" t="s">
        <v>22</v>
      </c>
      <c r="D20" s="275">
        <v>524</v>
      </c>
      <c r="E20" s="276">
        <v>69</v>
      </c>
      <c r="F20" s="277">
        <v>86</v>
      </c>
      <c r="G20" s="277">
        <v>78</v>
      </c>
      <c r="H20" s="277">
        <v>79</v>
      </c>
      <c r="I20" s="277">
        <v>77</v>
      </c>
      <c r="J20" s="277">
        <v>78</v>
      </c>
      <c r="K20" s="277">
        <v>57</v>
      </c>
      <c r="L20" s="277">
        <v>0</v>
      </c>
      <c r="M20" s="277">
        <v>0</v>
      </c>
      <c r="N20" s="277">
        <v>0</v>
      </c>
      <c r="O20" s="277">
        <v>0</v>
      </c>
      <c r="P20" s="278">
        <v>0</v>
      </c>
      <c r="Q20" s="164"/>
      <c r="S20" s="118"/>
    </row>
    <row r="21" spans="1:19" ht="26.05" customHeight="1" x14ac:dyDescent="0.3">
      <c r="A21" s="354"/>
      <c r="B21" s="357"/>
      <c r="C21" s="240" t="s">
        <v>77</v>
      </c>
      <c r="D21" s="250">
        <v>55</v>
      </c>
      <c r="E21" s="125">
        <v>11</v>
      </c>
      <c r="F21" s="169">
        <v>6</v>
      </c>
      <c r="G21" s="169">
        <v>10</v>
      </c>
      <c r="H21" s="169">
        <v>4</v>
      </c>
      <c r="I21" s="169">
        <v>8</v>
      </c>
      <c r="J21" s="169">
        <v>9</v>
      </c>
      <c r="K21" s="169">
        <v>7</v>
      </c>
      <c r="L21" s="169">
        <v>0</v>
      </c>
      <c r="M21" s="169">
        <v>0</v>
      </c>
      <c r="N21" s="169">
        <v>0</v>
      </c>
      <c r="O21" s="169">
        <v>0</v>
      </c>
      <c r="P21" s="126">
        <v>0</v>
      </c>
      <c r="Q21" s="164"/>
    </row>
    <row r="22" spans="1:19" ht="26.05" customHeight="1" x14ac:dyDescent="0.3">
      <c r="A22" s="354"/>
      <c r="B22" s="357"/>
      <c r="C22" s="279" t="s">
        <v>108</v>
      </c>
      <c r="D22" s="280">
        <v>177</v>
      </c>
      <c r="E22" s="211">
        <v>25</v>
      </c>
      <c r="F22" s="281">
        <v>30</v>
      </c>
      <c r="G22" s="281">
        <v>28</v>
      </c>
      <c r="H22" s="281">
        <v>40</v>
      </c>
      <c r="I22" s="281">
        <v>25</v>
      </c>
      <c r="J22" s="281">
        <v>13</v>
      </c>
      <c r="K22" s="281">
        <v>16</v>
      </c>
      <c r="L22" s="281">
        <v>0</v>
      </c>
      <c r="M22" s="281">
        <v>0</v>
      </c>
      <c r="N22" s="281">
        <v>0</v>
      </c>
      <c r="O22" s="281">
        <v>0</v>
      </c>
      <c r="P22" s="217">
        <v>0</v>
      </c>
      <c r="Q22" s="164"/>
    </row>
    <row r="23" spans="1:19" ht="26.05" customHeight="1" x14ac:dyDescent="0.3">
      <c r="A23" s="354"/>
      <c r="B23" s="357"/>
      <c r="C23" s="240" t="s">
        <v>10</v>
      </c>
      <c r="D23" s="250">
        <v>93</v>
      </c>
      <c r="E23" s="125">
        <v>22</v>
      </c>
      <c r="F23" s="169">
        <v>14</v>
      </c>
      <c r="G23" s="169">
        <v>10</v>
      </c>
      <c r="H23" s="169">
        <v>8</v>
      </c>
      <c r="I23" s="169">
        <v>11</v>
      </c>
      <c r="J23" s="169">
        <v>18</v>
      </c>
      <c r="K23" s="169">
        <v>10</v>
      </c>
      <c r="L23" s="169">
        <v>0</v>
      </c>
      <c r="M23" s="169">
        <v>0</v>
      </c>
      <c r="N23" s="169">
        <v>0</v>
      </c>
      <c r="O23" s="169">
        <v>0</v>
      </c>
      <c r="P23" s="126">
        <v>0</v>
      </c>
      <c r="Q23" s="164"/>
    </row>
    <row r="24" spans="1:19" ht="26.05" customHeight="1" thickBot="1" x14ac:dyDescent="0.35">
      <c r="A24" s="355"/>
      <c r="B24" s="358"/>
      <c r="C24" s="279" t="s">
        <v>19</v>
      </c>
      <c r="D24" s="280">
        <v>3534</v>
      </c>
      <c r="E24" s="211">
        <v>473</v>
      </c>
      <c r="F24" s="281">
        <v>471</v>
      </c>
      <c r="G24" s="281">
        <v>557</v>
      </c>
      <c r="H24" s="281">
        <v>614</v>
      </c>
      <c r="I24" s="281">
        <v>554</v>
      </c>
      <c r="J24" s="281">
        <v>432</v>
      </c>
      <c r="K24" s="281">
        <v>433</v>
      </c>
      <c r="L24" s="281">
        <v>0</v>
      </c>
      <c r="M24" s="281">
        <v>0</v>
      </c>
      <c r="N24" s="281">
        <v>0</v>
      </c>
      <c r="O24" s="281">
        <v>0</v>
      </c>
      <c r="P24" s="217">
        <v>0</v>
      </c>
      <c r="Q24" s="164"/>
    </row>
    <row r="25" spans="1:19" ht="26.05" customHeight="1" thickTop="1" thickBot="1" x14ac:dyDescent="0.35">
      <c r="A25" s="340" t="s">
        <v>74</v>
      </c>
      <c r="B25" s="340"/>
      <c r="C25" s="340"/>
      <c r="D25" s="251">
        <v>10094</v>
      </c>
      <c r="E25" s="244">
        <v>1475</v>
      </c>
      <c r="F25" s="234">
        <v>1446</v>
      </c>
      <c r="G25" s="234">
        <v>1630</v>
      </c>
      <c r="H25" s="234">
        <v>1599</v>
      </c>
      <c r="I25" s="234">
        <v>1517</v>
      </c>
      <c r="J25" s="234">
        <v>1230</v>
      </c>
      <c r="K25" s="234">
        <v>1197</v>
      </c>
      <c r="L25" s="234">
        <v>0</v>
      </c>
      <c r="M25" s="234">
        <v>0</v>
      </c>
      <c r="N25" s="234">
        <v>0</v>
      </c>
      <c r="O25" s="234">
        <v>0</v>
      </c>
      <c r="P25" s="255">
        <v>0</v>
      </c>
      <c r="Q25" s="164"/>
    </row>
    <row r="26" spans="1:19" s="118" customFormat="1" ht="26.05" customHeight="1" x14ac:dyDescent="0.3">
      <c r="A26" s="341" t="s">
        <v>75</v>
      </c>
      <c r="B26" s="342" t="s">
        <v>83</v>
      </c>
      <c r="C26" s="241" t="s">
        <v>4</v>
      </c>
      <c r="D26" s="252">
        <v>299</v>
      </c>
      <c r="E26" s="208">
        <v>47</v>
      </c>
      <c r="F26" s="167">
        <v>50</v>
      </c>
      <c r="G26" s="167">
        <v>52</v>
      </c>
      <c r="H26" s="167">
        <v>48</v>
      </c>
      <c r="I26" s="167">
        <v>35</v>
      </c>
      <c r="J26" s="167">
        <v>33</v>
      </c>
      <c r="K26" s="167">
        <v>34</v>
      </c>
      <c r="L26" s="167">
        <v>0</v>
      </c>
      <c r="M26" s="167">
        <v>0</v>
      </c>
      <c r="N26" s="167">
        <v>0</v>
      </c>
      <c r="O26" s="167">
        <v>0</v>
      </c>
      <c r="P26" s="254">
        <v>0</v>
      </c>
      <c r="Q26" s="164"/>
      <c r="R26" s="116"/>
      <c r="S26" s="132"/>
    </row>
    <row r="27" spans="1:19" ht="26.05" customHeight="1" x14ac:dyDescent="0.3">
      <c r="A27" s="341"/>
      <c r="B27" s="342"/>
      <c r="C27" s="282" t="s">
        <v>99</v>
      </c>
      <c r="D27" s="280">
        <v>72</v>
      </c>
      <c r="E27" s="210">
        <v>11</v>
      </c>
      <c r="F27" s="261">
        <v>7</v>
      </c>
      <c r="G27" s="261">
        <v>14</v>
      </c>
      <c r="H27" s="261">
        <v>8</v>
      </c>
      <c r="I27" s="261">
        <v>17</v>
      </c>
      <c r="J27" s="261">
        <v>9</v>
      </c>
      <c r="K27" s="261">
        <v>6</v>
      </c>
      <c r="L27" s="261">
        <v>0</v>
      </c>
      <c r="M27" s="261">
        <v>0</v>
      </c>
      <c r="N27" s="261">
        <v>0</v>
      </c>
      <c r="O27" s="261">
        <v>0</v>
      </c>
      <c r="P27" s="216">
        <v>0</v>
      </c>
      <c r="Q27" s="120"/>
    </row>
    <row r="28" spans="1:19" ht="26.05" customHeight="1" x14ac:dyDescent="0.3">
      <c r="A28" s="341"/>
      <c r="B28" s="342"/>
      <c r="C28" s="174" t="s">
        <v>6</v>
      </c>
      <c r="D28" s="250">
        <v>35</v>
      </c>
      <c r="E28" s="208">
        <v>4</v>
      </c>
      <c r="F28" s="167">
        <v>5</v>
      </c>
      <c r="G28" s="167">
        <v>8</v>
      </c>
      <c r="H28" s="167">
        <v>5</v>
      </c>
      <c r="I28" s="167">
        <v>3</v>
      </c>
      <c r="J28" s="167">
        <v>6</v>
      </c>
      <c r="K28" s="167">
        <v>4</v>
      </c>
      <c r="L28" s="167">
        <v>0</v>
      </c>
      <c r="M28" s="167">
        <v>0</v>
      </c>
      <c r="N28" s="167">
        <v>0</v>
      </c>
      <c r="O28" s="167">
        <v>0</v>
      </c>
      <c r="P28" s="254">
        <v>0</v>
      </c>
      <c r="Q28" s="120"/>
      <c r="S28" s="118"/>
    </row>
    <row r="29" spans="1:19" ht="26.05" customHeight="1" x14ac:dyDescent="0.3">
      <c r="A29" s="341"/>
      <c r="B29" s="342"/>
      <c r="C29" s="283" t="s">
        <v>13</v>
      </c>
      <c r="D29" s="280">
        <v>191</v>
      </c>
      <c r="E29" s="211">
        <v>26</v>
      </c>
      <c r="F29" s="281">
        <v>33</v>
      </c>
      <c r="G29" s="281">
        <v>32</v>
      </c>
      <c r="H29" s="281">
        <v>26</v>
      </c>
      <c r="I29" s="281">
        <v>28</v>
      </c>
      <c r="J29" s="281">
        <v>22</v>
      </c>
      <c r="K29" s="281">
        <v>24</v>
      </c>
      <c r="L29" s="281">
        <v>0</v>
      </c>
      <c r="M29" s="281">
        <v>0</v>
      </c>
      <c r="N29" s="281">
        <v>0</v>
      </c>
      <c r="O29" s="281">
        <v>0</v>
      </c>
      <c r="P29" s="217">
        <v>0</v>
      </c>
      <c r="Q29" s="120"/>
    </row>
    <row r="30" spans="1:19" ht="26.05" customHeight="1" thickBot="1" x14ac:dyDescent="0.35">
      <c r="A30" s="341"/>
      <c r="B30" s="342"/>
      <c r="C30" s="283" t="s">
        <v>111</v>
      </c>
      <c r="D30" s="280">
        <v>352</v>
      </c>
      <c r="E30" s="211">
        <v>59</v>
      </c>
      <c r="F30" s="281">
        <v>54</v>
      </c>
      <c r="G30" s="281">
        <v>50</v>
      </c>
      <c r="H30" s="281">
        <v>45</v>
      </c>
      <c r="I30" s="281">
        <v>55</v>
      </c>
      <c r="J30" s="281">
        <v>47</v>
      </c>
      <c r="K30" s="281">
        <v>42</v>
      </c>
      <c r="L30" s="281">
        <v>0</v>
      </c>
      <c r="M30" s="281">
        <v>0</v>
      </c>
      <c r="N30" s="281">
        <v>0</v>
      </c>
      <c r="O30" s="281">
        <v>0</v>
      </c>
      <c r="P30" s="217">
        <v>0</v>
      </c>
      <c r="Q30" s="120"/>
    </row>
    <row r="31" spans="1:19" ht="26.05" customHeight="1" x14ac:dyDescent="0.3">
      <c r="A31" s="343" t="s">
        <v>76</v>
      </c>
      <c r="B31" s="346" t="s">
        <v>83</v>
      </c>
      <c r="C31" s="176" t="s">
        <v>16</v>
      </c>
      <c r="D31" s="253">
        <v>1845</v>
      </c>
      <c r="E31" s="245">
        <v>260</v>
      </c>
      <c r="F31" s="170">
        <v>271</v>
      </c>
      <c r="G31" s="170">
        <v>258</v>
      </c>
      <c r="H31" s="170">
        <v>235</v>
      </c>
      <c r="I31" s="170">
        <v>240</v>
      </c>
      <c r="J31" s="170">
        <v>289</v>
      </c>
      <c r="K31" s="170">
        <v>292</v>
      </c>
      <c r="L31" s="170">
        <v>0</v>
      </c>
      <c r="M31" s="170">
        <v>0</v>
      </c>
      <c r="N31" s="170">
        <v>0</v>
      </c>
      <c r="O31" s="170">
        <v>0</v>
      </c>
      <c r="P31" s="127">
        <v>0</v>
      </c>
      <c r="Q31" s="164"/>
    </row>
    <row r="32" spans="1:19" s="118" customFormat="1" ht="26.05" customHeight="1" x14ac:dyDescent="0.3">
      <c r="A32" s="344"/>
      <c r="B32" s="347"/>
      <c r="C32" s="283" t="s">
        <v>17</v>
      </c>
      <c r="D32" s="280">
        <v>1063</v>
      </c>
      <c r="E32" s="211">
        <v>163</v>
      </c>
      <c r="F32" s="281">
        <v>141</v>
      </c>
      <c r="G32" s="281">
        <v>160</v>
      </c>
      <c r="H32" s="281">
        <v>138</v>
      </c>
      <c r="I32" s="281">
        <v>124</v>
      </c>
      <c r="J32" s="281">
        <v>157</v>
      </c>
      <c r="K32" s="281">
        <v>180</v>
      </c>
      <c r="L32" s="281">
        <v>0</v>
      </c>
      <c r="M32" s="281">
        <v>0</v>
      </c>
      <c r="N32" s="281">
        <v>0</v>
      </c>
      <c r="O32" s="281">
        <v>0</v>
      </c>
      <c r="P32" s="217">
        <v>0</v>
      </c>
      <c r="Q32" s="164"/>
      <c r="R32" s="116"/>
      <c r="S32" s="116"/>
    </row>
    <row r="33" spans="1:19" ht="26.05" customHeight="1" x14ac:dyDescent="0.3">
      <c r="A33" s="344"/>
      <c r="B33" s="347"/>
      <c r="C33" s="175" t="s">
        <v>81</v>
      </c>
      <c r="D33" s="250">
        <v>566</v>
      </c>
      <c r="E33" s="125">
        <v>95</v>
      </c>
      <c r="F33" s="169">
        <v>66</v>
      </c>
      <c r="G33" s="169">
        <v>94</v>
      </c>
      <c r="H33" s="169">
        <v>82</v>
      </c>
      <c r="I33" s="169">
        <v>80</v>
      </c>
      <c r="J33" s="169">
        <v>73</v>
      </c>
      <c r="K33" s="169">
        <v>76</v>
      </c>
      <c r="L33" s="169">
        <v>0</v>
      </c>
      <c r="M33" s="169">
        <v>0</v>
      </c>
      <c r="N33" s="169">
        <v>0</v>
      </c>
      <c r="O33" s="169">
        <v>0</v>
      </c>
      <c r="P33" s="126">
        <v>0</v>
      </c>
      <c r="Q33" s="164"/>
      <c r="S33" s="118"/>
    </row>
    <row r="34" spans="1:19" ht="26.05" customHeight="1" thickBot="1" x14ac:dyDescent="0.35">
      <c r="A34" s="345"/>
      <c r="B34" s="348"/>
      <c r="C34" s="284" t="s">
        <v>107</v>
      </c>
      <c r="D34" s="285">
        <v>1387</v>
      </c>
      <c r="E34" s="286">
        <v>221</v>
      </c>
      <c r="F34" s="287">
        <v>179</v>
      </c>
      <c r="G34" s="287">
        <v>226</v>
      </c>
      <c r="H34" s="287">
        <v>195</v>
      </c>
      <c r="I34" s="287">
        <v>199</v>
      </c>
      <c r="J34" s="287">
        <v>199</v>
      </c>
      <c r="K34" s="287">
        <v>168</v>
      </c>
      <c r="L34" s="287">
        <v>0</v>
      </c>
      <c r="M34" s="287">
        <v>0</v>
      </c>
      <c r="N34" s="287">
        <v>0</v>
      </c>
      <c r="O34" s="287">
        <v>0</v>
      </c>
      <c r="P34" s="288">
        <v>0</v>
      </c>
      <c r="Q34" s="164"/>
    </row>
    <row r="35" spans="1:19" ht="11.25" customHeight="1" x14ac:dyDescent="0.3">
      <c r="A35" s="235" t="s">
        <v>80</v>
      </c>
      <c r="B35" s="121"/>
      <c r="C35" s="118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18"/>
      <c r="R35" s="118"/>
    </row>
    <row r="36" spans="1:19" s="118" customFormat="1" ht="11.25" customHeight="1" x14ac:dyDescent="0.3">
      <c r="A36" s="236" t="s">
        <v>112</v>
      </c>
      <c r="B36" s="123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R36" s="116"/>
      <c r="S36" s="116"/>
    </row>
    <row r="37" spans="1:19" ht="11.25" customHeight="1" x14ac:dyDescent="0.3">
      <c r="A37" s="236" t="s">
        <v>106</v>
      </c>
      <c r="B37" s="123"/>
    </row>
    <row r="38" spans="1:19" ht="11.15" customHeight="1" x14ac:dyDescent="0.3">
      <c r="A38" s="123"/>
    </row>
  </sheetData>
  <mergeCells count="17">
    <mergeCell ref="A26:A30"/>
    <mergeCell ref="B26:B30"/>
    <mergeCell ref="A31:A34"/>
    <mergeCell ref="B31:B34"/>
    <mergeCell ref="C15:C16"/>
    <mergeCell ref="A17:B18"/>
    <mergeCell ref="A19:A24"/>
    <mergeCell ref="B19:B24"/>
    <mergeCell ref="A9:A16"/>
    <mergeCell ref="C9:C10"/>
    <mergeCell ref="C11:C12"/>
    <mergeCell ref="C13:C14"/>
    <mergeCell ref="A7:B8"/>
    <mergeCell ref="C7:C8"/>
    <mergeCell ref="D7:D8"/>
    <mergeCell ref="E7:P7"/>
    <mergeCell ref="A25:C25"/>
  </mergeCells>
  <phoneticPr fontId="4" type="noConversion"/>
  <conditionalFormatting sqref="E9:Q29 Q30 A17 C17:C20 A25:C25 E30:P34 C34 D35:O38 A37:C38">
    <cfRule type="cellIs" dxfId="7" priority="61" stopIfTrue="1" operator="equal">
      <formula>0</formula>
    </cfRule>
  </conditionalFormatting>
  <conditionalFormatting sqref="Q9:Q30">
    <cfRule type="cellIs" dxfId="6" priority="41" stopIfTrue="1" operator="equal">
      <formula>0</formula>
    </cfRule>
    <cfRule type="cellIs" dxfId="5" priority="42" stopIfTrue="1" operator="greaterThan">
      <formula>0</formula>
    </cfRule>
    <cfRule type="cellIs" dxfId="4" priority="43" operator="equal">
      <formula>0</formula>
    </cfRule>
    <cfRule type="cellIs" dxfId="3" priority="44" stopIfTrue="1" operator="lessThan">
      <formula>0</formula>
    </cfRule>
    <cfRule type="cellIs" dxfId="2" priority="48" stopIfTrue="1" operator="greaterThan">
      <formula>0</formula>
    </cfRule>
    <cfRule type="cellIs" dxfId="1" priority="49" stopIfTrue="1" operator="lessThanOrEqual">
      <formula>0</formula>
    </cfRule>
  </conditionalFormatting>
  <conditionalFormatting sqref="Q17:Q21 Q25">
    <cfRule type="cellIs" dxfId="0" priority="58" stopIfTrue="1" operator="equal">
      <formula>0</formula>
    </cfRule>
  </conditionalFormatting>
  <printOptions verticalCentered="1"/>
  <pageMargins left="0.35433070866141736" right="0" top="0.19685039370078741" bottom="0" header="0" footer="0"/>
  <pageSetup paperSize="9" scale="58" orientation="landscape" r:id="rId1"/>
  <headerFooter alignWithMargins="0"/>
  <rowBreaks count="1" manualBreakCount="1">
    <brk id="3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PERIODO</vt:lpstr>
      <vt:lpstr>PERIODO (2015_19)</vt:lpstr>
      <vt:lpstr>DF (site)</vt:lpstr>
      <vt:lpstr>PERIODO!Area_de_impressao</vt:lpstr>
      <vt:lpstr>'PERIODO (2015_19)'!Area_de_impressao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2025-08-05T14:03:19Z</cp:lastPrinted>
  <dcterms:created xsi:type="dcterms:W3CDTF">2003-04-28T11:29:59Z</dcterms:created>
  <dcterms:modified xsi:type="dcterms:W3CDTF">2025-08-11T14:00:05Z</dcterms:modified>
</cp:coreProperties>
</file>